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0440" windowHeight="12270"/>
  </bookViews>
  <sheets>
    <sheet name="Критерии оценки" sheetId="1" r:id="rId1"/>
    <sheet name="Перечень профессиональных задач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0" i="1"/>
  <c r="Q72" s="1"/>
  <c r="P35"/>
  <c r="Q67" s="1"/>
  <c r="P31"/>
  <c r="P74" s="1"/>
  <c r="P30"/>
  <c r="P73" s="1"/>
  <c r="P29"/>
  <c r="P72" s="1"/>
  <c r="P28"/>
  <c r="P71" s="1"/>
  <c r="P27"/>
  <c r="P70" s="1"/>
  <c r="P26"/>
  <c r="P69" s="1"/>
  <c r="P25"/>
  <c r="P68" s="1"/>
  <c r="P24"/>
  <c r="P67" s="1"/>
  <c r="P20"/>
  <c r="O74" s="1"/>
  <c r="P19"/>
  <c r="O73" s="1"/>
  <c r="P18"/>
  <c r="O72" s="1"/>
  <c r="P17"/>
  <c r="O71" s="1"/>
  <c r="P16"/>
  <c r="O70" s="1"/>
  <c r="P15"/>
  <c r="O69" s="1"/>
  <c r="P14"/>
  <c r="O68" s="1"/>
  <c r="P13"/>
  <c r="O67" s="1"/>
  <c r="P9"/>
  <c r="N74" s="1"/>
  <c r="P8"/>
  <c r="N73" s="1"/>
  <c r="P7"/>
  <c r="N72" s="1"/>
  <c r="P6"/>
  <c r="N71" s="1"/>
  <c r="P4"/>
  <c r="N69" s="1"/>
  <c r="P3"/>
  <c r="N68" s="1"/>
  <c r="P2"/>
  <c r="N67" s="1"/>
  <c r="P5"/>
  <c r="N70" s="1"/>
  <c r="I173" l="1"/>
  <c r="I8"/>
  <c r="L254"/>
  <c r="L252"/>
  <c r="L255" s="1"/>
  <c r="I234"/>
  <c r="K295"/>
  <c r="K294"/>
  <c r="I112" l="1"/>
  <c r="S85" l="1"/>
  <c r="S84"/>
  <c r="S83"/>
  <c r="S82"/>
  <c r="S81"/>
  <c r="S80"/>
  <c r="S79"/>
  <c r="S78"/>
  <c r="Q86"/>
  <c r="P86"/>
  <c r="O86"/>
  <c r="N86"/>
  <c r="M86"/>
  <c r="M54"/>
  <c r="P53"/>
  <c r="R74" s="1"/>
  <c r="P52"/>
  <c r="R73" s="1"/>
  <c r="P51"/>
  <c r="R72" s="1"/>
  <c r="P50"/>
  <c r="R71" s="1"/>
  <c r="P49"/>
  <c r="R70" s="1"/>
  <c r="P48"/>
  <c r="R69" s="1"/>
  <c r="P47"/>
  <c r="R68" s="1"/>
  <c r="P46"/>
  <c r="P42"/>
  <c r="Q74" s="1"/>
  <c r="P41"/>
  <c r="Q73" s="1"/>
  <c r="P39"/>
  <c r="Q71" s="1"/>
  <c r="P38"/>
  <c r="Q70" s="1"/>
  <c r="P37"/>
  <c r="Q69" s="1"/>
  <c r="P36"/>
  <c r="Q68" s="1"/>
  <c r="R86"/>
  <c r="O53"/>
  <c r="O52"/>
  <c r="O51"/>
  <c r="O50"/>
  <c r="O49"/>
  <c r="O48"/>
  <c r="O47"/>
  <c r="O46"/>
  <c r="M43"/>
  <c r="O42"/>
  <c r="O41"/>
  <c r="O40"/>
  <c r="O39"/>
  <c r="O38"/>
  <c r="O37"/>
  <c r="O36"/>
  <c r="O35"/>
  <c r="M32"/>
  <c r="O31"/>
  <c r="O30"/>
  <c r="O29"/>
  <c r="O28"/>
  <c r="O27"/>
  <c r="O26"/>
  <c r="O25"/>
  <c r="O24"/>
  <c r="M21"/>
  <c r="O20"/>
  <c r="O19"/>
  <c r="O18"/>
  <c r="O17"/>
  <c r="O16"/>
  <c r="O15"/>
  <c r="O14"/>
  <c r="O13"/>
  <c r="M10"/>
  <c r="O9"/>
  <c r="O8"/>
  <c r="O7"/>
  <c r="O6"/>
  <c r="O5"/>
  <c r="O4"/>
  <c r="O3"/>
  <c r="O2"/>
  <c r="R67" l="1"/>
  <c r="R75" s="1"/>
  <c r="M67"/>
  <c r="S86"/>
  <c r="P10"/>
  <c r="P54"/>
  <c r="T74"/>
  <c r="T73"/>
  <c r="M68"/>
  <c r="M72"/>
  <c r="M70"/>
  <c r="O75"/>
  <c r="Q75"/>
  <c r="T69"/>
  <c r="T71"/>
  <c r="M74"/>
  <c r="T68"/>
  <c r="P43"/>
  <c r="P75"/>
  <c r="P21"/>
  <c r="M69"/>
  <c r="M71"/>
  <c r="M73"/>
  <c r="P32"/>
  <c r="T72" l="1"/>
  <c r="T70"/>
  <c r="N75"/>
  <c r="S75" s="1"/>
  <c r="T67"/>
  <c r="T75" l="1"/>
  <c r="F9" i="2"/>
  <c r="F8"/>
  <c r="F7"/>
  <c r="F6"/>
  <c r="F5"/>
  <c r="F4"/>
  <c r="F3"/>
  <c r="F2"/>
  <c r="E3"/>
  <c r="E4"/>
  <c r="E5"/>
  <c r="E6"/>
  <c r="E7"/>
  <c r="E8"/>
  <c r="E9"/>
  <c r="E2"/>
  <c r="G7" l="1"/>
  <c r="G8"/>
  <c r="G9"/>
  <c r="G4"/>
  <c r="G3"/>
  <c r="G5"/>
  <c r="G6"/>
  <c r="G2"/>
  <c r="G10" l="1"/>
  <c r="C10" l="1"/>
  <c r="I282" i="1"/>
  <c r="I338" l="1"/>
</calcChain>
</file>

<file path=xl/sharedStrings.xml><?xml version="1.0" encoding="utf-8"?>
<sst xmlns="http://schemas.openxmlformats.org/spreadsheetml/2006/main" count="890" uniqueCount="260">
  <si>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</si>
  <si>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</si>
  <si>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</si>
  <si>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</si>
  <si>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</si>
  <si>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</si>
  <si>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</si>
  <si>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</si>
  <si>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</si>
  <si>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</si>
  <si>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</si>
  <si>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</si>
  <si>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</si>
  <si>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</si>
  <si>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Механическая сборка и разработка чертежей для производства</t>
  </si>
  <si>
    <t>Разработка электронных моделей сборочных единиц</t>
  </si>
  <si>
    <t/>
  </si>
  <si>
    <t>Б</t>
  </si>
  <si>
    <t>Проектирование конструкции по ТЗ</t>
  </si>
  <si>
    <t>В</t>
  </si>
  <si>
    <t>Г</t>
  </si>
  <si>
    <t>Создание прототипа объекта и конструирование по физической модели или цифровым данным</t>
  </si>
  <si>
    <t>Д</t>
  </si>
  <si>
    <t>Машиностроительное производство</t>
  </si>
  <si>
    <t>Итого</t>
  </si>
  <si>
    <t>Создание деталей из листового материала</t>
  </si>
  <si>
    <t>Деталь выполнена модулем листовой материал</t>
  </si>
  <si>
    <t>Наличие не менее двух видов и трех разрезов, демонстрирующих конструкцию детали</t>
  </si>
  <si>
    <t xml:space="preserve">Выполнен чертеж на любом формате с расширением PDF , разработчик указан. </t>
  </si>
  <si>
    <t>Создание электронных моделей деталей</t>
  </si>
  <si>
    <t>Наличие всех деталей. Все 3 позиции размещены правильно. За каждую отсутствующую позицию снимают 0,25 балла</t>
  </si>
  <si>
    <t>Итоговый (межрегиональный) этап Чемпионата по профессиональному мастерству "Профессионалы"</t>
  </si>
  <si>
    <t>Использование нормативной и сопроводительной документации</t>
  </si>
  <si>
    <t>Подготовка конструкторской документации для изготовления</t>
  </si>
  <si>
    <t>Разработка электронной модели детали 1</t>
  </si>
  <si>
    <t>Проверка размера A1</t>
  </si>
  <si>
    <t>Проверка размера A2</t>
  </si>
  <si>
    <t>Проверка размера A3</t>
  </si>
  <si>
    <t>Проверка размера A4</t>
  </si>
  <si>
    <t>Проверка размера A5</t>
  </si>
  <si>
    <t>Проверка размера A6</t>
  </si>
  <si>
    <t>Разработка электронной модели детали 2</t>
  </si>
  <si>
    <t>Разработка электронной модели детали 3</t>
  </si>
  <si>
    <t>Разработка чертежа сборочной единицы</t>
  </si>
  <si>
    <t>Создание сборочных единиц</t>
  </si>
  <si>
    <t>толщина листа по КД</t>
  </si>
  <si>
    <t>Создание электронной модели детали из листового материала 1</t>
  </si>
  <si>
    <t>Разработка электроной модели по чертежу развертки</t>
  </si>
  <si>
    <t>Проверку правильности установки деталей и сб.ед. проверяем наличием пересечений. Если пересечение есть или деталь отстутвует снимаем 0,2</t>
  </si>
  <si>
    <t>Заполнен штамп чертежа: Обозначение, Наименование, материал …Снимается полностью при невыполнении.</t>
  </si>
  <si>
    <t>Наличие не менее двух видов, демонстрирующих конструкцию детали</t>
  </si>
  <si>
    <t>Создание чертежа детали</t>
  </si>
  <si>
    <t>Разработана электронная модель сб.ед Кронштейн</t>
  </si>
  <si>
    <t>Разработана электронная модель сб.ед Тележка</t>
  </si>
  <si>
    <t>Наличие всех сб. ед. и деталей. Все  позиции согласно СП размещены правильно - 8 шт.. За каждую отсутствующую позицию снимают 0,25 балла</t>
  </si>
  <si>
    <t>Наличие всех стандартных изделий.  Все 7 позиции размещены правильно.За отсутствие одной позиции вычитем 0,25 балла.</t>
  </si>
  <si>
    <t>Установлены Швеллер с правильным типоразмером по КД и ТЗ</t>
  </si>
  <si>
    <t>Разработана электронная модель сб.ед Лестница</t>
  </si>
  <si>
    <t>Установлены труба с правильным типоразмером по КД и ТЗ</t>
  </si>
  <si>
    <t>Установлены Уголок с правильным типоразмером по КД и ТЗ</t>
  </si>
  <si>
    <t>Разработана электронная модель Ось</t>
  </si>
  <si>
    <t>Разработана электронная модель Планка</t>
  </si>
  <si>
    <t>Разработана электронная модель сб.ед Рама</t>
  </si>
  <si>
    <t>Установлены Двутавры с правильным типоразмером по КД и ТЗ</t>
  </si>
  <si>
    <t>Установлены уголки с правильным типоразмером по КД и ТЗ</t>
  </si>
  <si>
    <t>Аннтоации в электронной модели - обозначения сварных швов согласно КД и ТЗ</t>
  </si>
  <si>
    <t>Аннтоации в электронной модели - обозначения сварных швов согласно КД и ТЗ. За каждый не верно обозначенный шов снимаем 0,7 баллов</t>
  </si>
  <si>
    <t>Аннтоации в электронной модели - обозначения сварных швов согласно ТЗ</t>
  </si>
  <si>
    <t>Разработка электронных моделей рамной конструкции 1</t>
  </si>
  <si>
    <t>Разработка электронных моделей рамной конструкции 2</t>
  </si>
  <si>
    <t>Разработка электронных моделей рамной конструкции 3</t>
  </si>
  <si>
    <t>Разработка электронных моделей рамной конструкции 4</t>
  </si>
  <si>
    <t>Разработано по ТЗ</t>
  </si>
  <si>
    <t>С</t>
  </si>
  <si>
    <t>Внесенные изменения улучшат условия труда</t>
  </si>
  <si>
    <t>Формальные изменения или изменения  отсутвуют</t>
  </si>
  <si>
    <t>Внесенные изменения значительно улучшат условия труда</t>
  </si>
  <si>
    <t>Внесенные изменения улучшат условия труда и внеменные изменения превосходят изменения от экспертов</t>
  </si>
  <si>
    <t>Создание изображения</t>
  </si>
  <si>
    <t>Изображение слишком большое, выходит за края, или слишком маленькое
Некорректный ракурс / масштаб детали не позволяет рассмотреть поверхности и конструктивные элементы
Нет изображения</t>
  </si>
  <si>
    <t>Изображение объекта не выходит за края и не слишком мелкое
Показано достаточное количество конструктивных элементов (использовано несколько видов и/или разрезов под разными углами)</t>
  </si>
  <si>
    <t>Изображение объекта не выходит за края и не слишком мелкое
Показано достаточное количество конструктивных элементов (использовано несколько видов под разными углами, есть разрезы)
Использованы различные текстуры для обработанных и необработанных  поверхностей</t>
  </si>
  <si>
    <t>Изображение максимально реалистично отображает конфигурацию детали
Изображение объекта не выходит за края и не слишком мелкое
Использованы различные текстуры для обработанных и необработанных  поверхностей</t>
  </si>
  <si>
    <t>Качество конструкции</t>
  </si>
  <si>
    <t>исполнение не соответствует отраслевым стандартам: нет чертежа или участник расположил виды не логично, отсутствуют размеры</t>
  </si>
  <si>
    <t>исполнение соответствует отраслевым стандартам: участник расположил виды правильно, расставил размеры (но есть отсутствующие), наличие адекватных пунктов ТТ</t>
  </si>
  <si>
    <t>исполнение соответствует отраслевым стандартам: участник выполнил чертеж на уровне, достаточным для согласования, допускается отсутствие некоторых пунктов ТТ. Работа участника превосходит эталон экспертов</t>
  </si>
  <si>
    <t>исполнение полностью превосходит отраслевые стандарты, чертёж выполнен с исключительной аккуратностью</t>
  </si>
  <si>
    <t>Выполнена схема на формате по ТЗ, файл pdf</t>
  </si>
  <si>
    <t>Разработка электронных моделей рамной конструкции 5</t>
  </si>
  <si>
    <t>Разработана электронная модель сб.ед Балкон</t>
  </si>
  <si>
    <t>Проверка размера A7</t>
  </si>
  <si>
    <t>Установлены элементы по КД и ТЗ</t>
  </si>
  <si>
    <t>Проверка оборудования и цифрового обеспечения: ПК, перефирийные устройства – плоттер, принтер и 3D-принтер</t>
  </si>
  <si>
    <t>Сдача работы заказчику</t>
  </si>
  <si>
    <t>Внедрение новых материалов</t>
  </si>
  <si>
    <t>Изготовление прототипа конструкции</t>
  </si>
  <si>
    <t>Замеры физического объекта</t>
  </si>
  <si>
    <t>Выполнение расчета и оптимизации конструкции</t>
  </si>
  <si>
    <t>Балл</t>
  </si>
  <si>
    <t>аспект</t>
  </si>
  <si>
    <t>Отклонение</t>
  </si>
  <si>
    <t>Итоговое расхождение</t>
  </si>
  <si>
    <t>Е</t>
  </si>
  <si>
    <t>A</t>
  </si>
  <si>
    <t xml:space="preserve"> </t>
  </si>
  <si>
    <t>Выполнено исполнение детали в одном файле</t>
  </si>
  <si>
    <t>Задан материал детали в каждом исполнении и совпадает с КД</t>
  </si>
  <si>
    <t>Создание электронной модели детали из листового материала 2</t>
  </si>
  <si>
    <t>Задан материал в 3D-модели</t>
  </si>
  <si>
    <t>Разработка электронной модели детали 5</t>
  </si>
  <si>
    <t>Разработка электронной модели детали 6</t>
  </si>
  <si>
    <t>Проверка размера A8</t>
  </si>
  <si>
    <t>Проверка размера A9</t>
  </si>
  <si>
    <t>Проверка размера A10</t>
  </si>
  <si>
    <t>Проверка размера A11</t>
  </si>
  <si>
    <t>Проверка размера A12</t>
  </si>
  <si>
    <t>Проверка размера A13</t>
  </si>
  <si>
    <t xml:space="preserve">Электронная модель сб ед. Манипулятор </t>
  </si>
  <si>
    <t>Наличие установленных без пересечений сб. ед. поз. с 1 по 10 согласно выданной спецификации. За каждую отсутствующую позицию или установленную с пересечением, снимаем 0,2 балла</t>
  </si>
  <si>
    <t>Наличие установленных без пересечений поз. с 11 по 21 согласно выданной спецификации. За каждую отсутствующую деталь или установленную с пересечением, снимаем 0,2 балла</t>
  </si>
  <si>
    <t>Наличие установленных без пересечений (исключая резьбовые участки) стандартных изделий поз. с 22 по 27  согласно выданной спецификации. За каждую отсутствующую деталь или установленную с пересечением, снимаем 0,2 балла</t>
  </si>
  <si>
    <t>Наличие установленных без пересечений (исключая резьбовые участки) стандартных изделий поз. с 28 по 30  согласно выданной спецификации. За каждую отсутствующую деталь или установленную с пересечением, снимаем 0,2 балла</t>
  </si>
  <si>
    <t>Разработана электронная модель детали Патрон КБ.25.021</t>
  </si>
  <si>
    <t xml:space="preserve">Разработано место для крепления провода </t>
  </si>
  <si>
    <t xml:space="preserve">Разработана электронная модель Провода КБ.25.019 </t>
  </si>
  <si>
    <t xml:space="preserve">Проложен Провод без пересечений деталей Манипулятора </t>
  </si>
  <si>
    <t xml:space="preserve">Разработана электронная модель детали Зеркало КБ.25.020 </t>
  </si>
  <si>
    <t>Лапки кронштейна подогнуты в сборке, для закрепления зеркала</t>
  </si>
  <si>
    <t>Разработана эл.модель сборки Захват КБ.25.100</t>
  </si>
  <si>
    <t>Сборка состоит из трех частей: Основание КБ.25.101, Переходник КБ.25.102, Лапка КБ.25.103</t>
  </si>
  <si>
    <t>Основание КБ.25.101 обеспечивает крепление в Трубках</t>
  </si>
  <si>
    <t>Переходник КБ.25.102 выполнен с тремя исполнениями</t>
  </si>
  <si>
    <t>Переходник КБ.25.102 обеспечивает расстояние 69, 80, 87. Если хотя бы одно расстояние не обеспечивает, снимаем 0,2 балла</t>
  </si>
  <si>
    <t>Лапка КБ.25.103 обеспечивает захват сферы диаметром 8 мм</t>
  </si>
  <si>
    <t>Все части нового Захвата фиксируются между собой</t>
  </si>
  <si>
    <t>Все части нового Захвата имеют возможность замены переходника на разные исполнения</t>
  </si>
  <si>
    <t>Проверка размера 10 и 4</t>
  </si>
  <si>
    <t>Выполнено место под крепление на Основание</t>
  </si>
  <si>
    <t>Выполнено место под крепление Лапки</t>
  </si>
  <si>
    <t>Обеспечена фиксация Переходника на Основание</t>
  </si>
  <si>
    <t>Обеспечена фиксация Лапки на Переходник</t>
  </si>
  <si>
    <t>Разработан чертеж сборки Манипулятора КБ.25.000</t>
  </si>
  <si>
    <t>Качество чертежа Манипулятора КБ.25.000</t>
  </si>
  <si>
    <t>Заполнена основная надпись (обозначение, наименование, код документа)</t>
  </si>
  <si>
    <t>Спецификация размещена на листе</t>
  </si>
  <si>
    <t>Наличие трех и более размеров</t>
  </si>
  <si>
    <t>Указаны все позиции, за отсутствие одной позиции снимаем 0,1 балла</t>
  </si>
  <si>
    <t>Разработка чертежа входящей сборочной единицы</t>
  </si>
  <si>
    <t>Разработан чертеж сборки Захвата КБ.25.100</t>
  </si>
  <si>
    <t>Спецификация в отдельном файле</t>
  </si>
  <si>
    <t>указаны габаритные размеры</t>
  </si>
  <si>
    <t>Показан вариант крепления Основания к Переходнику</t>
  </si>
  <si>
    <t>Показан вариант крепления Лапки к Переходнику</t>
  </si>
  <si>
    <t>Показано наличие исполнений у переходника (любым способом)</t>
  </si>
  <si>
    <t>Показана захватываемая сфера с диаметром 8</t>
  </si>
  <si>
    <t>Показано зацепление Крючка (11) и Штока (10)</t>
  </si>
  <si>
    <t>Показан весь крепеж возле Планки (9)</t>
  </si>
  <si>
    <t>Показан весь крепеж Кронштейна (1)</t>
  </si>
  <si>
    <t>Разработанная деталь не пересекает сборку</t>
  </si>
  <si>
    <t>Инженерный дизайн САПР юниоры</t>
  </si>
  <si>
    <t>Создание электронной модели детали из листового материала 3</t>
  </si>
  <si>
    <t>Разработка модели сб. ед. Ящик инстументальный</t>
  </si>
  <si>
    <t xml:space="preserve">Разработан чертеж детали </t>
  </si>
  <si>
    <t xml:space="preserve">Качество чертежа </t>
  </si>
  <si>
    <t>Разработка элемента конструкции</t>
  </si>
  <si>
    <t>Разработан констуктив, для обеспечения условия 1</t>
  </si>
  <si>
    <t>Разработан констуктив, для обеспечения условия 2</t>
  </si>
  <si>
    <t>Разработан констуктив, для обеспечения условия 3</t>
  </si>
  <si>
    <t>Разработан констуктив, для обеспечения условия 4</t>
  </si>
  <si>
    <t>Разработан констуктив, для обеспечения условия 5</t>
  </si>
  <si>
    <t>не обеспечивает работу фильтра</t>
  </si>
  <si>
    <t>разработаны все конструктивы элемента</t>
  </si>
  <si>
    <t>разработанные конструктивы превосходят эталон проверочный</t>
  </si>
  <si>
    <t>разработанная конструкция элемента позволяет распечатать с миниальной доработкой инструментами</t>
  </si>
  <si>
    <t xml:space="preserve">Представлено изображение </t>
  </si>
  <si>
    <t>Разработано изображение элемента конструкции</t>
  </si>
  <si>
    <t>Изображение создано на формате А3</t>
  </si>
  <si>
    <t>Разработка Изображения</t>
  </si>
  <si>
    <t>Представлено не менее двух видов детали</t>
  </si>
  <si>
    <t>Сборка конструкции</t>
  </si>
  <si>
    <t>Готовое изделие</t>
  </si>
  <si>
    <t>Деталь Элемент устанавливается в конструкцию фильтра. Сборка фильтра обеспечивается крепежными деталями</t>
  </si>
  <si>
    <t>Создан файл для печати на 3D-принтере</t>
  </si>
  <si>
    <t>Изображение детали</t>
  </si>
  <si>
    <t>Изображение объекта не выходит за края и не слишком мелкое
Показано достаточное количество конструктивных элементов (использовано несколько видов, разрезов под разными углами)</t>
  </si>
  <si>
    <t>Наличие развертки детали</t>
  </si>
  <si>
    <t>Разработка чертежа детали</t>
  </si>
  <si>
    <t>Разработка схемы</t>
  </si>
  <si>
    <t>Разработана схема разнесения изделия</t>
  </si>
  <si>
    <t>В схеме разнесены все входящие элеметы и не наклдаываются друг на друга</t>
  </si>
  <si>
    <t>Подписаны все входящие элементы</t>
  </si>
  <si>
    <t>Качество схемы разнесения изделия</t>
  </si>
  <si>
    <t>Наличие ТТ</t>
  </si>
  <si>
    <t>Разработаны электронные модели входящих деталей. Если одна модель детали отстутсвует снимаем 1 б.</t>
  </si>
  <si>
    <t>Разработка электронных моделей изделия</t>
  </si>
  <si>
    <t>Схема представлена на формате А3</t>
  </si>
  <si>
    <t>Качество чертежа Захвата КБ.25.100</t>
  </si>
  <si>
    <t>На поверхности Детали 3 нанесена гравировка с указанием надписи «Калуга 2025», высота шрифта букв и цифр 50 мм</t>
  </si>
  <si>
    <t>Наличие не менее двух видов, демонстрирующих конструкцию детали или достаточности одного вида (решение экспертов)</t>
  </si>
  <si>
    <t>Наличие не менее двух видов, демонстрирующих конструкцию детал иили достаточности одного вида (решение экспертов)</t>
  </si>
  <si>
    <t>На изображении показана внешняя часть хотя бы одной из деталей корпуса</t>
  </si>
  <si>
    <t>На изображении показана внутренняя часть хотя бы одной из деталей корпуса</t>
  </si>
  <si>
    <t>На изображении видны крепежные отверстия или другие элементы, использующиеся для крепления деталей на основную сборку или сопряжения между собой</t>
  </si>
  <si>
    <t>PDF, А3</t>
  </si>
  <si>
    <t>PDF, А2</t>
  </si>
  <si>
    <t>И1 - Изображение деталей Корпуса</t>
  </si>
  <si>
    <t>И1 - Качество изображения деталей Корпуса</t>
  </si>
  <si>
    <t>Наличие необходимых видов - минимум 2</t>
  </si>
  <si>
    <t>Наличие размеров габаритных и присоединительных</t>
  </si>
  <si>
    <t>Обозначение ВМ-01.00.001м</t>
  </si>
  <si>
    <t>Качество чертежа ВМ-01.00.001м</t>
  </si>
  <si>
    <t>Обозначение ВМ-00.00.000м</t>
  </si>
  <si>
    <t>Качество чертежа ВМ-00.00.000м</t>
  </si>
  <si>
    <t>Создание сборочного чертежа модернизированной Рамы</t>
  </si>
  <si>
    <t>Ч2 - Формат</t>
  </si>
  <si>
    <t>Ч2 - Виды, разрезы, сечения</t>
  </si>
  <si>
    <t>Ч2 - Размеры</t>
  </si>
  <si>
    <t>Ч2 - Основная надпись</t>
  </si>
  <si>
    <t>Ч2 - Номера позиций</t>
  </si>
  <si>
    <t>Ч2 - Спецификация</t>
  </si>
  <si>
    <t>PDF, отдельным документом или на листе чертежа</t>
  </si>
  <si>
    <t>Проставлены номаера всех позиций, снимается 0,1, если проставлены не все позиции, 0,2, если менее 50%</t>
  </si>
  <si>
    <t>Ч3 - Формат</t>
  </si>
  <si>
    <t>Ч3 - Виды, разрезы, сечения</t>
  </si>
  <si>
    <t>Ч3 - Размеры</t>
  </si>
  <si>
    <t>Ч3 - Основная надпись</t>
  </si>
  <si>
    <t>Ч3 - Номера позиций</t>
  </si>
  <si>
    <t>Проставлены номера позиций на элементы, которые были модернгизированы, снимается 0,2, если проставлены лишние позиции, 0,3, если не все позиции</t>
  </si>
  <si>
    <t>Вилка, корпус, рама</t>
  </si>
  <si>
    <t>Сборка Вертолет-1</t>
  </si>
  <si>
    <t>Функционирование</t>
  </si>
  <si>
    <t>Крепеж</t>
  </si>
  <si>
    <t>Сборка</t>
  </si>
  <si>
    <t>Фиксация</t>
  </si>
  <si>
    <t>Снимается 0,1 за каждый незафиксированный элемент (кроме шестрен, вала и винтов)</t>
  </si>
  <si>
    <t>Проверяется подвижность винта основного, винта в хвостовой части, шестерен механизма и хвостовых. Синхронность вращения элементов не проверяется! Снимается 0,1 за каждый излишне зафиксированный элемент</t>
  </si>
  <si>
    <t>Подсборки установлены на свои места без пересечений, за каждую 0,1.  Пересечения крепежа и взаимные пересечения шестерен не учитывать! Снимается 0,3 за наличие лишних (новых) элементов</t>
  </si>
  <si>
    <t>Внесение изменений 1</t>
  </si>
  <si>
    <t>Внесение изменений 2</t>
  </si>
  <si>
    <t>Разработка корпуса</t>
  </si>
  <si>
    <t>Установка на Вертолет-1 новых элементов</t>
  </si>
  <si>
    <t>Имя файла</t>
  </si>
  <si>
    <t>Корректность сборки</t>
  </si>
  <si>
    <t>Винт М2.5 x 5; 0,1 за каждую сторону по 4 винта</t>
  </si>
  <si>
    <t>Внесение измененний в конструкцию Рамы</t>
  </si>
  <si>
    <t>Сборка Вертолет-2</t>
  </si>
  <si>
    <t>Создание чертежа общего вида Вертолета-2</t>
  </si>
  <si>
    <t>Деталь 1</t>
  </si>
  <si>
    <t>Деталь 2</t>
  </si>
  <si>
    <t>Деталь 3</t>
  </si>
  <si>
    <t>Деталь 4</t>
  </si>
  <si>
    <t>Деталь 5</t>
  </si>
  <si>
    <t>Разработка электронной модели детали 4</t>
  </si>
  <si>
    <t>Разработана электронная модель детали 6</t>
  </si>
  <si>
    <t xml:space="preserve">Проложен Провод </t>
  </si>
  <si>
    <t xml:space="preserve">Диаметр проволоки Провода </t>
  </si>
  <si>
    <t>Создано Зеркало по размерам кронштейна</t>
  </si>
  <si>
    <t xml:space="preserve">Создано Зеркало толщиной </t>
  </si>
  <si>
    <t>Разработка модели детали 4</t>
  </si>
</sst>
</file>

<file path=xl/styles.xml><?xml version="1.0" encoding="utf-8"?>
<styleSheet xmlns="http://schemas.openxmlformats.org/spreadsheetml/2006/main">
  <fonts count="18">
    <font>
      <sz val="12"/>
      <color theme="1"/>
      <name val="Calibri"/>
      <family val="2"/>
      <charset val="204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</font>
    <font>
      <sz val="12"/>
      <color theme="1"/>
      <name val="Times New Roman"/>
      <family val="1"/>
      <charset val="204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2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96969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11" fillId="0" borderId="0"/>
  </cellStyleXfs>
  <cellXfs count="18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applyAlignment="1">
      <alignment horizontal="center" vertical="center" wrapText="1"/>
    </xf>
    <xf numFmtId="0" fontId="0" fillId="0" borderId="0" xfId="0" applyFill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/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/>
    </xf>
    <xf numFmtId="2" fontId="3" fillId="2" borderId="3" xfId="0" applyNumberFormat="1" applyFont="1" applyFill="1" applyBorder="1"/>
    <xf numFmtId="0" fontId="4" fillId="0" borderId="5" xfId="0" applyFont="1" applyBorder="1" applyAlignment="1">
      <alignment horizontal="left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 wrapText="1"/>
    </xf>
    <xf numFmtId="2" fontId="8" fillId="3" borderId="0" xfId="0" applyNumberFormat="1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2" fontId="4" fillId="0" borderId="0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9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top"/>
    </xf>
    <xf numFmtId="2" fontId="9" fillId="0" borderId="5" xfId="0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2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vertical="center" wrapText="1"/>
    </xf>
    <xf numFmtId="2" fontId="0" fillId="0" borderId="0" xfId="0" applyNumberFormat="1" applyFill="1"/>
    <xf numFmtId="0" fontId="4" fillId="0" borderId="8" xfId="0" applyFont="1" applyBorder="1" applyAlignment="1">
      <alignment horizontal="left" wrapText="1"/>
    </xf>
    <xf numFmtId="0" fontId="4" fillId="0" borderId="5" xfId="1" applyFont="1" applyBorder="1" applyAlignment="1">
      <alignment horizontal="left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/>
    </xf>
    <xf numFmtId="0" fontId="4" fillId="0" borderId="6" xfId="1" applyFont="1" applyBorder="1" applyAlignment="1">
      <alignment horizontal="left" wrapText="1"/>
    </xf>
    <xf numFmtId="0" fontId="4" fillId="0" borderId="6" xfId="0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2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right"/>
    </xf>
    <xf numFmtId="0" fontId="10" fillId="4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vertical="center"/>
    </xf>
    <xf numFmtId="2" fontId="10" fillId="4" borderId="5" xfId="0" applyNumberFormat="1" applyFont="1" applyFill="1" applyBorder="1"/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top"/>
    </xf>
    <xf numFmtId="0" fontId="4" fillId="0" borderId="7" xfId="0" applyFont="1" applyBorder="1" applyAlignment="1">
      <alignment horizontal="left" vertical="top" wrapText="1"/>
    </xf>
    <xf numFmtId="2" fontId="9" fillId="0" borderId="7" xfId="0" applyNumberFormat="1" applyFont="1" applyBorder="1" applyAlignment="1">
      <alignment horizontal="center" vertical="top"/>
    </xf>
    <xf numFmtId="0" fontId="12" fillId="5" borderId="9" xfId="0" applyFont="1" applyFill="1" applyBorder="1" applyAlignment="1">
      <alignment horizontal="center" vertical="center" wrapText="1"/>
    </xf>
    <xf numFmtId="2" fontId="4" fillId="6" borderId="10" xfId="0" applyNumberFormat="1" applyFont="1" applyFill="1" applyBorder="1" applyAlignment="1">
      <alignment horizontal="center" vertical="center"/>
    </xf>
    <xf numFmtId="2" fontId="4" fillId="6" borderId="11" xfId="0" applyNumberFormat="1" applyFont="1" applyFill="1" applyBorder="1" applyAlignment="1">
      <alignment horizontal="center" vertical="center"/>
    </xf>
    <xf numFmtId="0" fontId="0" fillId="6" borderId="12" xfId="0" applyFill="1" applyBorder="1" applyAlignment="1">
      <alignment horizontal="left" vertical="center"/>
    </xf>
    <xf numFmtId="0" fontId="0" fillId="6" borderId="13" xfId="0" applyFill="1" applyBorder="1" applyAlignment="1">
      <alignment horizontal="center" vertical="center"/>
    </xf>
    <xf numFmtId="2" fontId="4" fillId="6" borderId="14" xfId="0" applyNumberFormat="1" applyFont="1" applyFill="1" applyBorder="1" applyAlignment="1">
      <alignment horizontal="center" vertical="center"/>
    </xf>
    <xf numFmtId="0" fontId="0" fillId="6" borderId="0" xfId="0" applyFill="1"/>
    <xf numFmtId="2" fontId="4" fillId="0" borderId="10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vertical="center"/>
    </xf>
    <xf numFmtId="2" fontId="0" fillId="0" borderId="13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horizontal="left" vertical="center"/>
    </xf>
    <xf numFmtId="2" fontId="0" fillId="0" borderId="1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4" fillId="7" borderId="17" xfId="0" applyFont="1" applyFill="1" applyBorder="1" applyAlignment="1">
      <alignment horizontal="center" vertical="center" wrapText="1"/>
    </xf>
    <xf numFmtId="0" fontId="15" fillId="8" borderId="17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0" fillId="9" borderId="5" xfId="0" applyFill="1" applyBorder="1" applyAlignment="1">
      <alignment horizontal="center"/>
    </xf>
    <xf numFmtId="0" fontId="0" fillId="9" borderId="5" xfId="0" applyFill="1" applyBorder="1"/>
    <xf numFmtId="0" fontId="0" fillId="9" borderId="5" xfId="0" applyFill="1" applyBorder="1" applyAlignment="1">
      <alignment horizontal="center" vertical="center"/>
    </xf>
    <xf numFmtId="0" fontId="0" fillId="9" borderId="5" xfId="0" applyFill="1" applyBorder="1" applyAlignment="1">
      <alignment vertical="center" wrapText="1"/>
    </xf>
    <xf numFmtId="0" fontId="4" fillId="9" borderId="5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left" wrapText="1"/>
    </xf>
    <xf numFmtId="0" fontId="0" fillId="9" borderId="5" xfId="0" applyFill="1" applyBorder="1" applyAlignment="1">
      <alignment wrapText="1"/>
    </xf>
    <xf numFmtId="0" fontId="4" fillId="9" borderId="5" xfId="0" applyFont="1" applyFill="1" applyBorder="1" applyAlignment="1">
      <alignment horizontal="left" vertical="center" wrapText="1"/>
    </xf>
    <xf numFmtId="0" fontId="4" fillId="9" borderId="5" xfId="1" applyFont="1" applyFill="1" applyBorder="1" applyAlignment="1">
      <alignment horizontal="left" wrapText="1"/>
    </xf>
    <xf numFmtId="2" fontId="9" fillId="9" borderId="5" xfId="0" applyNumberFormat="1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left" wrapText="1"/>
    </xf>
    <xf numFmtId="0" fontId="9" fillId="9" borderId="5" xfId="0" applyFont="1" applyFill="1" applyBorder="1" applyAlignment="1">
      <alignment horizontal="left" vertical="center" wrapText="1"/>
    </xf>
    <xf numFmtId="0" fontId="9" fillId="9" borderId="5" xfId="0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top"/>
    </xf>
    <xf numFmtId="0" fontId="0" fillId="10" borderId="5" xfId="0" applyFill="1" applyBorder="1"/>
    <xf numFmtId="0" fontId="0" fillId="10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/>
    </xf>
    <xf numFmtId="0" fontId="0" fillId="10" borderId="5" xfId="0" applyFill="1" applyBorder="1" applyAlignment="1">
      <alignment horizontal="center" vertical="top"/>
    </xf>
    <xf numFmtId="0" fontId="4" fillId="10" borderId="5" xfId="0" applyFont="1" applyFill="1" applyBorder="1" applyAlignment="1">
      <alignment horizontal="left" vertical="top" wrapText="1"/>
    </xf>
    <xf numFmtId="2" fontId="9" fillId="10" borderId="5" xfId="0" applyNumberFormat="1" applyFont="1" applyFill="1" applyBorder="1" applyAlignment="1">
      <alignment horizontal="center" vertical="top"/>
    </xf>
    <xf numFmtId="0" fontId="9" fillId="10" borderId="5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left" wrapText="1"/>
    </xf>
    <xf numFmtId="0" fontId="9" fillId="10" borderId="5" xfId="0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left" vertical="center" wrapText="1"/>
    </xf>
    <xf numFmtId="2" fontId="9" fillId="10" borderId="5" xfId="0" applyNumberFormat="1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left" vertical="center" wrapText="1"/>
    </xf>
    <xf numFmtId="0" fontId="9" fillId="10" borderId="5" xfId="0" applyFont="1" applyFill="1" applyBorder="1" applyAlignment="1">
      <alignment horizontal="left" wrapText="1"/>
    </xf>
    <xf numFmtId="0" fontId="0" fillId="10" borderId="5" xfId="0" applyFill="1" applyBorder="1" applyAlignment="1">
      <alignment wrapText="1"/>
    </xf>
    <xf numFmtId="2" fontId="4" fillId="10" borderId="5" xfId="0" applyNumberFormat="1" applyFont="1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/>
    </xf>
    <xf numFmtId="0" fontId="9" fillId="11" borderId="5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left" wrapText="1"/>
    </xf>
    <xf numFmtId="0" fontId="4" fillId="11" borderId="5" xfId="0" applyFont="1" applyFill="1" applyBorder="1" applyAlignment="1">
      <alignment horizontal="center"/>
    </xf>
    <xf numFmtId="0" fontId="4" fillId="11" borderId="5" xfId="0" applyFont="1" applyFill="1" applyBorder="1" applyAlignment="1">
      <alignment horizontal="left" vertical="top" wrapText="1"/>
    </xf>
    <xf numFmtId="0" fontId="0" fillId="11" borderId="5" xfId="0" applyFill="1" applyBorder="1" applyAlignment="1">
      <alignment horizontal="center" vertical="center" wrapText="1"/>
    </xf>
    <xf numFmtId="0" fontId="0" fillId="11" borderId="5" xfId="0" applyFill="1" applyBorder="1" applyAlignment="1">
      <alignment wrapText="1"/>
    </xf>
    <xf numFmtId="0" fontId="0" fillId="11" borderId="5" xfId="0" applyFill="1" applyBorder="1" applyAlignment="1">
      <alignment horizontal="center" vertical="center"/>
    </xf>
    <xf numFmtId="2" fontId="4" fillId="11" borderId="5" xfId="0" applyNumberFormat="1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left" vertical="center" wrapText="1"/>
    </xf>
    <xf numFmtId="0" fontId="4" fillId="11" borderId="5" xfId="0" applyFont="1" applyFill="1" applyBorder="1" applyAlignment="1">
      <alignment horizontal="left" vertical="center" wrapText="1"/>
    </xf>
    <xf numFmtId="0" fontId="6" fillId="11" borderId="5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left" vertical="center" wrapText="1"/>
    </xf>
    <xf numFmtId="0" fontId="0" fillId="11" borderId="5" xfId="0" applyFill="1" applyBorder="1"/>
    <xf numFmtId="0" fontId="0" fillId="11" borderId="5" xfId="0" applyFill="1" applyBorder="1" applyAlignment="1">
      <alignment horizontal="center"/>
    </xf>
    <xf numFmtId="0" fontId="4" fillId="11" borderId="5" xfId="1" applyFont="1" applyFill="1" applyBorder="1" applyAlignment="1">
      <alignment horizontal="left" wrapText="1"/>
    </xf>
    <xf numFmtId="0" fontId="9" fillId="11" borderId="5" xfId="0" applyFont="1" applyFill="1" applyBorder="1" applyAlignment="1">
      <alignment horizontal="center"/>
    </xf>
    <xf numFmtId="2" fontId="9" fillId="11" borderId="5" xfId="0" applyNumberFormat="1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top"/>
    </xf>
    <xf numFmtId="0" fontId="3" fillId="11" borderId="1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 vertical="center"/>
    </xf>
    <xf numFmtId="2" fontId="3" fillId="11" borderId="3" xfId="0" applyNumberFormat="1" applyFont="1" applyFill="1" applyBorder="1"/>
    <xf numFmtId="0" fontId="4" fillId="11" borderId="4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left" wrapText="1"/>
    </xf>
    <xf numFmtId="0" fontId="9" fillId="11" borderId="4" xfId="0" applyFont="1" applyFill="1" applyBorder="1" applyAlignment="1">
      <alignment horizontal="left"/>
    </xf>
    <xf numFmtId="0" fontId="9" fillId="11" borderId="4" xfId="0" applyFont="1" applyFill="1" applyBorder="1" applyAlignment="1">
      <alignment horizontal="left" vertical="center"/>
    </xf>
    <xf numFmtId="0" fontId="4" fillId="11" borderId="6" xfId="0" applyFont="1" applyFill="1" applyBorder="1" applyAlignment="1">
      <alignment horizontal="center"/>
    </xf>
    <xf numFmtId="0" fontId="4" fillId="11" borderId="19" xfId="0" applyFont="1" applyFill="1" applyBorder="1" applyAlignment="1">
      <alignment horizontal="left" wrapText="1"/>
    </xf>
    <xf numFmtId="0" fontId="4" fillId="11" borderId="7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wrapText="1"/>
    </xf>
    <xf numFmtId="0" fontId="0" fillId="0" borderId="5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0" borderId="5" xfId="0" applyBorder="1" applyAlignment="1">
      <alignment horizontal="center" wrapText="1"/>
    </xf>
    <xf numFmtId="0" fontId="4" fillId="11" borderId="6" xfId="0" applyFont="1" applyFill="1" applyBorder="1" applyAlignment="1">
      <alignment horizontal="left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10" borderId="5" xfId="0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9" fillId="11" borderId="4" xfId="0" applyFont="1" applyFill="1" applyBorder="1" applyAlignment="1">
      <alignment horizontal="left" wrapText="1"/>
    </xf>
    <xf numFmtId="0" fontId="0" fillId="11" borderId="20" xfId="0" applyFill="1" applyBorder="1" applyAlignment="1">
      <alignment horizontal="center" vertical="center"/>
    </xf>
    <xf numFmtId="0" fontId="0" fillId="11" borderId="20" xfId="0" applyFill="1" applyBorder="1" applyAlignment="1">
      <alignment horizontal="center" vertical="top"/>
    </xf>
    <xf numFmtId="0" fontId="4" fillId="11" borderId="20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4" fillId="11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3" fillId="11" borderId="1" xfId="0" applyFont="1" applyFill="1" applyBorder="1" applyAlignment="1">
      <alignment horizontal="left" wrapText="1"/>
    </xf>
    <xf numFmtId="0" fontId="3" fillId="11" borderId="3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center" vertical="center" wrapText="1"/>
    </xf>
  </cellXfs>
  <cellStyles count="4">
    <cellStyle name="Normal 2" xfId="2"/>
    <cellStyle name="Обычный" xfId="0" builtinId="0"/>
    <cellStyle name="Обычный 2" xfId="1"/>
    <cellStyle name="Обычный 3" xfId="3"/>
  </cellStyles>
  <dxfs count="2"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38"/>
  <sheetViews>
    <sheetView tabSelected="1" topLeftCell="G61" zoomScale="70" zoomScaleNormal="70" workbookViewId="0">
      <selection activeCell="T67" sqref="T67:T74"/>
    </sheetView>
  </sheetViews>
  <sheetFormatPr defaultRowHeight="15.75"/>
  <cols>
    <col min="1" max="1" width="4.5" bestFit="1" customWidth="1"/>
    <col min="2" max="2" width="38" style="2" customWidth="1"/>
    <col min="3" max="3" width="7.75" bestFit="1" customWidth="1"/>
    <col min="4" max="4" width="43.125" customWidth="1"/>
    <col min="5" max="5" width="7.125" customWidth="1"/>
    <col min="6" max="6" width="33.5" customWidth="1"/>
    <col min="7" max="7" width="14.25" style="2" customWidth="1"/>
    <col min="8" max="8" width="8.25" style="12" customWidth="1"/>
    <col min="9" max="9" width="8" bestFit="1" customWidth="1"/>
    <col min="10" max="12" width="9" customWidth="1"/>
    <col min="13" max="13" width="13.25" customWidth="1"/>
    <col min="14" max="27" width="9" customWidth="1"/>
  </cols>
  <sheetData>
    <row r="1" spans="1:21" ht="48" thickBot="1">
      <c r="A1" s="1"/>
      <c r="B1" s="163" t="s">
        <v>9</v>
      </c>
      <c r="C1" s="3"/>
      <c r="D1" s="48" t="s">
        <v>31</v>
      </c>
      <c r="E1" s="5"/>
      <c r="F1" s="2"/>
      <c r="H1" s="7"/>
      <c r="O1" s="75" t="s">
        <v>99</v>
      </c>
      <c r="P1" s="75" t="s">
        <v>100</v>
      </c>
    </row>
    <row r="2" spans="1:21">
      <c r="A2" s="1"/>
      <c r="B2" s="163" t="s">
        <v>11</v>
      </c>
      <c r="C2" s="3"/>
      <c r="D2" t="s">
        <v>160</v>
      </c>
      <c r="E2" s="5"/>
      <c r="F2" s="2"/>
      <c r="H2" s="7"/>
      <c r="L2" s="12">
        <v>1</v>
      </c>
      <c r="M2">
        <v>10</v>
      </c>
      <c r="O2" s="82">
        <f>M2</f>
        <v>10</v>
      </c>
      <c r="P2" s="83">
        <f>SUMIF(H9:H111,L2,I9:I111)</f>
        <v>6.0500000000000007</v>
      </c>
    </row>
    <row r="3" spans="1:21">
      <c r="A3" s="1"/>
      <c r="B3" s="163"/>
      <c r="C3" s="3"/>
      <c r="D3" s="6"/>
      <c r="E3" s="4"/>
      <c r="F3" s="2"/>
      <c r="H3" s="7"/>
      <c r="L3" s="12">
        <v>2</v>
      </c>
      <c r="M3">
        <v>15</v>
      </c>
      <c r="O3" s="82">
        <f t="shared" ref="O3:O9" si="0">M3</f>
        <v>15</v>
      </c>
      <c r="P3" s="83">
        <f>SUMIF(H10:H105,L3,I10:I105)</f>
        <v>4.25</v>
      </c>
    </row>
    <row r="4" spans="1:21">
      <c r="A4" s="1"/>
      <c r="B4" s="163"/>
      <c r="C4" s="3"/>
      <c r="D4" s="6"/>
      <c r="E4" s="4"/>
      <c r="F4" s="2"/>
      <c r="H4" s="7"/>
      <c r="L4" s="12">
        <v>3</v>
      </c>
      <c r="M4">
        <v>25</v>
      </c>
      <c r="O4" s="82">
        <f t="shared" si="0"/>
        <v>25</v>
      </c>
      <c r="P4" s="83">
        <f>SUMIF(H9:H111,L4,I9:I111)</f>
        <v>13.450000000000003</v>
      </c>
    </row>
    <row r="5" spans="1:21" s="8" customFormat="1" ht="16.5" thickBot="1">
      <c r="A5" s="1"/>
      <c r="B5" s="2"/>
      <c r="C5" s="3"/>
      <c r="D5" s="2"/>
      <c r="E5" s="3"/>
      <c r="F5" s="2"/>
      <c r="G5" s="2"/>
      <c r="H5" s="7"/>
      <c r="I5"/>
      <c r="L5" s="12">
        <v>4</v>
      </c>
      <c r="M5">
        <v>7</v>
      </c>
      <c r="N5"/>
      <c r="O5" s="82">
        <f t="shared" si="0"/>
        <v>7</v>
      </c>
      <c r="P5" s="83">
        <f>SUMIF(H9:H111,L5,I9:I111)</f>
        <v>0.8</v>
      </c>
      <c r="Q5" s="3"/>
      <c r="R5" s="3"/>
      <c r="S5" s="3"/>
      <c r="T5" s="3"/>
      <c r="U5" s="3"/>
    </row>
    <row r="6" spans="1:21" s="8" customFormat="1" ht="63">
      <c r="A6" s="65" t="s">
        <v>1</v>
      </c>
      <c r="B6" s="65" t="s">
        <v>8</v>
      </c>
      <c r="C6" s="65" t="s">
        <v>2</v>
      </c>
      <c r="D6" s="65" t="s">
        <v>4</v>
      </c>
      <c r="E6" s="65" t="s">
        <v>6</v>
      </c>
      <c r="F6" s="65" t="s">
        <v>3</v>
      </c>
      <c r="G6" s="65" t="s">
        <v>10</v>
      </c>
      <c r="H6" s="65" t="s">
        <v>13</v>
      </c>
      <c r="I6" s="65" t="s">
        <v>7</v>
      </c>
      <c r="L6" s="12">
        <v>5</v>
      </c>
      <c r="M6">
        <v>10</v>
      </c>
      <c r="N6"/>
      <c r="O6" s="82">
        <f t="shared" si="0"/>
        <v>10</v>
      </c>
      <c r="P6" s="83">
        <f>SUMIF(H9:H111,L6,I9:I111)</f>
        <v>3.6999999999999988</v>
      </c>
      <c r="Q6"/>
      <c r="R6"/>
      <c r="S6"/>
      <c r="T6"/>
      <c r="U6"/>
    </row>
    <row r="7" spans="1:21" s="8" customFormat="1">
      <c r="A7" s="66"/>
      <c r="B7" s="17"/>
      <c r="C7" s="20"/>
      <c r="D7" s="17"/>
      <c r="E7" s="20"/>
      <c r="F7" s="17"/>
      <c r="G7" s="17"/>
      <c r="H7" s="18"/>
      <c r="I7" s="19"/>
      <c r="L7" s="12">
        <v>6</v>
      </c>
      <c r="M7">
        <v>5</v>
      </c>
      <c r="N7"/>
      <c r="O7" s="82">
        <f t="shared" si="0"/>
        <v>5</v>
      </c>
      <c r="P7" s="83">
        <f>SUMIF(H9:H105,L7,I9:I105)</f>
        <v>0</v>
      </c>
      <c r="Q7"/>
      <c r="R7"/>
      <c r="S7"/>
      <c r="T7"/>
      <c r="U7"/>
    </row>
    <row r="8" spans="1:21" s="8" customFormat="1" ht="18.75" customHeight="1">
      <c r="A8" s="67" t="s">
        <v>0</v>
      </c>
      <c r="B8" s="183" t="s">
        <v>14</v>
      </c>
      <c r="C8" s="183"/>
      <c r="D8" s="183"/>
      <c r="E8" s="183"/>
      <c r="F8" s="183"/>
      <c r="G8" s="183"/>
      <c r="H8" s="68"/>
      <c r="I8" s="69">
        <f>SUM(I9:I111)</f>
        <v>30.000000000000007</v>
      </c>
      <c r="J8" s="8">
        <v>30</v>
      </c>
      <c r="L8" s="12">
        <v>7</v>
      </c>
      <c r="M8">
        <v>10</v>
      </c>
      <c r="N8"/>
      <c r="O8" s="82">
        <f t="shared" si="0"/>
        <v>10</v>
      </c>
      <c r="P8" s="83">
        <f>SUMIF(H9:H111,L8,I9:I111)</f>
        <v>0.3</v>
      </c>
      <c r="Q8"/>
      <c r="R8"/>
      <c r="S8"/>
      <c r="T8"/>
      <c r="U8"/>
    </row>
    <row r="9" spans="1:21" s="8" customFormat="1" ht="16.5" thickBot="1">
      <c r="A9" s="98">
        <v>1</v>
      </c>
      <c r="B9" s="104" t="s">
        <v>34</v>
      </c>
      <c r="C9" s="99"/>
      <c r="D9" s="99"/>
      <c r="E9" s="99"/>
      <c r="F9" s="99"/>
      <c r="G9" s="104"/>
      <c r="H9" s="100"/>
      <c r="I9" s="99"/>
      <c r="L9" s="12">
        <v>8</v>
      </c>
      <c r="M9">
        <v>18</v>
      </c>
      <c r="N9"/>
      <c r="O9" s="82">
        <f t="shared" si="0"/>
        <v>18</v>
      </c>
      <c r="P9" s="83">
        <f>SUMIF(H9:H111,L9,I9:I111)</f>
        <v>1.4500000000000002</v>
      </c>
      <c r="Q9"/>
      <c r="R9"/>
      <c r="S9"/>
      <c r="T9"/>
      <c r="U9"/>
    </row>
    <row r="10" spans="1:21" s="8" customFormat="1" ht="27" thickBot="1">
      <c r="A10" s="98"/>
      <c r="B10" s="104"/>
      <c r="C10" s="98" t="s">
        <v>5</v>
      </c>
      <c r="D10" s="101" t="s">
        <v>248</v>
      </c>
      <c r="E10" s="104"/>
      <c r="F10" s="103" t="s">
        <v>106</v>
      </c>
      <c r="G10" s="104"/>
      <c r="H10" s="100">
        <v>8</v>
      </c>
      <c r="I10" s="107">
        <v>0.35</v>
      </c>
      <c r="L10"/>
      <c r="M10">
        <f>SUM(M2:M9)</f>
        <v>100</v>
      </c>
      <c r="N10"/>
      <c r="O10" s="84"/>
      <c r="P10" s="85">
        <f>SUM(P2:P9)</f>
        <v>30.000000000000004</v>
      </c>
      <c r="Q10"/>
      <c r="R10"/>
      <c r="S10"/>
      <c r="T10"/>
      <c r="U10"/>
    </row>
    <row r="11" spans="1:21" s="8" customFormat="1" ht="26.25">
      <c r="A11" s="98"/>
      <c r="B11" s="104"/>
      <c r="C11" s="98" t="s">
        <v>5</v>
      </c>
      <c r="D11" s="101" t="s">
        <v>248</v>
      </c>
      <c r="E11" s="104"/>
      <c r="F11" s="106" t="s">
        <v>107</v>
      </c>
      <c r="G11" s="104"/>
      <c r="H11" s="100">
        <v>3</v>
      </c>
      <c r="I11" s="107">
        <v>0.15</v>
      </c>
      <c r="L11"/>
      <c r="M11"/>
      <c r="N11"/>
      <c r="O11"/>
      <c r="P11"/>
      <c r="Q11"/>
      <c r="R11"/>
      <c r="S11"/>
      <c r="T11"/>
      <c r="U11"/>
    </row>
    <row r="12" spans="1:21" s="8" customFormat="1" ht="16.5" thickBot="1">
      <c r="A12" s="98"/>
      <c r="B12" s="104"/>
      <c r="C12" s="98" t="s">
        <v>5</v>
      </c>
      <c r="D12" s="101" t="s">
        <v>248</v>
      </c>
      <c r="E12" s="104"/>
      <c r="F12" s="106" t="s">
        <v>35</v>
      </c>
      <c r="G12" s="104"/>
      <c r="H12" s="100">
        <v>3</v>
      </c>
      <c r="I12" s="107">
        <v>0.3</v>
      </c>
      <c r="L12"/>
      <c r="M12"/>
      <c r="N12"/>
      <c r="O12" s="75" t="s">
        <v>99</v>
      </c>
      <c r="P12" s="75" t="s">
        <v>100</v>
      </c>
      <c r="Q12"/>
      <c r="R12"/>
      <c r="S12"/>
      <c r="T12"/>
      <c r="U12"/>
    </row>
    <row r="13" spans="1:21" s="8" customFormat="1">
      <c r="A13" s="98"/>
      <c r="B13" s="104"/>
      <c r="C13" s="98" t="s">
        <v>5</v>
      </c>
      <c r="D13" s="101" t="s">
        <v>248</v>
      </c>
      <c r="E13" s="104"/>
      <c r="F13" s="106" t="s">
        <v>36</v>
      </c>
      <c r="G13" s="104"/>
      <c r="H13" s="100">
        <v>3</v>
      </c>
      <c r="I13" s="107">
        <v>0.3</v>
      </c>
      <c r="L13" s="12">
        <v>1</v>
      </c>
      <c r="M13">
        <v>10</v>
      </c>
      <c r="N13"/>
      <c r="O13" s="82">
        <f>M13</f>
        <v>10</v>
      </c>
      <c r="P13" s="83">
        <f>SUMIF(H114:H172,L13,I114:I172)</f>
        <v>0</v>
      </c>
      <c r="Q13"/>
      <c r="R13"/>
      <c r="S13"/>
      <c r="T13"/>
      <c r="U13"/>
    </row>
    <row r="14" spans="1:21" s="8" customFormat="1">
      <c r="A14" s="98"/>
      <c r="B14" s="104"/>
      <c r="C14" s="98" t="s">
        <v>5</v>
      </c>
      <c r="D14" s="101" t="s">
        <v>248</v>
      </c>
      <c r="E14" s="104"/>
      <c r="F14" s="106" t="s">
        <v>37</v>
      </c>
      <c r="G14" s="104"/>
      <c r="H14" s="100">
        <v>3</v>
      </c>
      <c r="I14" s="107">
        <v>0.3</v>
      </c>
      <c r="L14" s="12">
        <v>2</v>
      </c>
      <c r="M14">
        <v>15</v>
      </c>
      <c r="N14"/>
      <c r="O14" s="82">
        <f t="shared" ref="O14:O20" si="1">M14</f>
        <v>15</v>
      </c>
      <c r="P14" s="83">
        <f>SUMIF(H113:H172,L14,I113:I172)</f>
        <v>2</v>
      </c>
      <c r="Q14"/>
      <c r="R14"/>
      <c r="S14"/>
      <c r="T14"/>
      <c r="U14"/>
    </row>
    <row r="15" spans="1:21" s="8" customFormat="1">
      <c r="A15" s="98"/>
      <c r="B15" s="104"/>
      <c r="C15" s="98" t="s">
        <v>5</v>
      </c>
      <c r="D15" s="101" t="s">
        <v>248</v>
      </c>
      <c r="E15" s="104"/>
      <c r="F15" s="106" t="s">
        <v>38</v>
      </c>
      <c r="G15" s="104"/>
      <c r="H15" s="100">
        <v>3</v>
      </c>
      <c r="I15" s="107">
        <v>0.3</v>
      </c>
      <c r="L15" s="12">
        <v>3</v>
      </c>
      <c r="M15">
        <v>25</v>
      </c>
      <c r="N15"/>
      <c r="O15" s="82">
        <f t="shared" si="1"/>
        <v>25</v>
      </c>
      <c r="P15" s="83">
        <f>SUMIF(H113:H172,L15,I113:I172)</f>
        <v>1.5</v>
      </c>
      <c r="Q15"/>
      <c r="R15"/>
      <c r="S15"/>
      <c r="T15"/>
      <c r="U15"/>
    </row>
    <row r="16" spans="1:21" s="8" customFormat="1">
      <c r="A16" s="98">
        <v>2</v>
      </c>
      <c r="B16" s="104" t="s">
        <v>41</v>
      </c>
      <c r="C16" s="99"/>
      <c r="D16" s="99"/>
      <c r="E16" s="99"/>
      <c r="F16" s="99"/>
      <c r="G16" s="104"/>
      <c r="H16" s="100"/>
      <c r="I16" s="99"/>
      <c r="L16" s="12">
        <v>4</v>
      </c>
      <c r="M16">
        <v>7</v>
      </c>
      <c r="N16"/>
      <c r="O16" s="82">
        <f t="shared" si="1"/>
        <v>7</v>
      </c>
      <c r="P16" s="83">
        <f>SUMIF(H113:H172,L16,I113:I172)</f>
        <v>7.1000000000000005</v>
      </c>
      <c r="Q16"/>
      <c r="R16"/>
      <c r="S16"/>
      <c r="T16"/>
      <c r="U16"/>
    </row>
    <row r="17" spans="1:21" s="8" customFormat="1">
      <c r="A17" s="98"/>
      <c r="B17" s="104"/>
      <c r="C17" s="98" t="s">
        <v>5</v>
      </c>
      <c r="D17" s="101" t="s">
        <v>249</v>
      </c>
      <c r="E17" s="104"/>
      <c r="F17" s="103" t="s">
        <v>109</v>
      </c>
      <c r="G17" s="104"/>
      <c r="H17" s="100">
        <v>8</v>
      </c>
      <c r="I17" s="107">
        <v>0.15</v>
      </c>
      <c r="L17" s="12">
        <v>5</v>
      </c>
      <c r="M17">
        <v>10</v>
      </c>
      <c r="N17"/>
      <c r="O17" s="82">
        <f t="shared" si="1"/>
        <v>10</v>
      </c>
      <c r="P17" s="83">
        <f>SUMIF(H113:H172,L17,I113:I172)</f>
        <v>1.6</v>
      </c>
      <c r="Q17"/>
      <c r="R17"/>
      <c r="S17"/>
      <c r="T17"/>
      <c r="U17"/>
    </row>
    <row r="18" spans="1:21" s="8" customFormat="1">
      <c r="A18" s="98"/>
      <c r="B18" s="104"/>
      <c r="C18" s="98" t="s">
        <v>5</v>
      </c>
      <c r="D18" s="101" t="s">
        <v>249</v>
      </c>
      <c r="E18" s="104"/>
      <c r="F18" s="106" t="s">
        <v>35</v>
      </c>
      <c r="G18" s="104"/>
      <c r="H18" s="100">
        <v>3</v>
      </c>
      <c r="I18" s="107">
        <v>0.3</v>
      </c>
      <c r="L18" s="12">
        <v>6</v>
      </c>
      <c r="M18">
        <v>5</v>
      </c>
      <c r="N18"/>
      <c r="O18" s="82">
        <f t="shared" si="1"/>
        <v>5</v>
      </c>
      <c r="P18" s="83">
        <f>SUMIF(H113:H172,L18,I113:I172)</f>
        <v>3.2</v>
      </c>
      <c r="Q18"/>
      <c r="R18"/>
      <c r="S18"/>
      <c r="T18"/>
      <c r="U18"/>
    </row>
    <row r="19" spans="1:21" s="8" customFormat="1">
      <c r="A19" s="98"/>
      <c r="B19" s="104"/>
      <c r="C19" s="98" t="s">
        <v>5</v>
      </c>
      <c r="D19" s="101" t="s">
        <v>249</v>
      </c>
      <c r="E19" s="104"/>
      <c r="F19" s="106" t="s">
        <v>36</v>
      </c>
      <c r="G19" s="104"/>
      <c r="H19" s="100">
        <v>3</v>
      </c>
      <c r="I19" s="107">
        <v>0.3</v>
      </c>
      <c r="L19" s="12">
        <v>7</v>
      </c>
      <c r="M19">
        <v>10</v>
      </c>
      <c r="N19"/>
      <c r="O19" s="82">
        <f t="shared" si="1"/>
        <v>10</v>
      </c>
      <c r="P19" s="83">
        <f>SUMIF(H113:H172,L19,I113:I172)</f>
        <v>0</v>
      </c>
      <c r="Q19"/>
      <c r="R19"/>
      <c r="S19"/>
      <c r="T19"/>
      <c r="U19"/>
    </row>
    <row r="20" spans="1:21" s="8" customFormat="1" ht="16.5" thickBot="1">
      <c r="A20" s="98"/>
      <c r="B20" s="104"/>
      <c r="C20" s="98" t="s">
        <v>5</v>
      </c>
      <c r="D20" s="101" t="s">
        <v>249</v>
      </c>
      <c r="E20" s="104"/>
      <c r="F20" s="106" t="s">
        <v>37</v>
      </c>
      <c r="G20" s="104"/>
      <c r="H20" s="100">
        <v>3</v>
      </c>
      <c r="I20" s="107">
        <v>0.3</v>
      </c>
      <c r="L20" s="12">
        <v>8</v>
      </c>
      <c r="M20">
        <v>18</v>
      </c>
      <c r="N20"/>
      <c r="O20" s="82">
        <f t="shared" si="1"/>
        <v>18</v>
      </c>
      <c r="P20" s="83">
        <f>SUMIF(H113:H172,L20,I113:I172)</f>
        <v>1.6</v>
      </c>
      <c r="Q20"/>
      <c r="R20"/>
      <c r="S20"/>
      <c r="T20"/>
      <c r="U20"/>
    </row>
    <row r="21" spans="1:21" s="8" customFormat="1" ht="16.5" thickBot="1">
      <c r="A21" s="98"/>
      <c r="B21" s="104"/>
      <c r="C21" s="98" t="s">
        <v>5</v>
      </c>
      <c r="D21" s="101" t="s">
        <v>249</v>
      </c>
      <c r="E21" s="104"/>
      <c r="F21" s="106" t="s">
        <v>38</v>
      </c>
      <c r="G21" s="104"/>
      <c r="H21" s="100">
        <v>3</v>
      </c>
      <c r="I21" s="107">
        <v>0.3</v>
      </c>
      <c r="L21"/>
      <c r="M21">
        <f>SUM(M13:M20)</f>
        <v>100</v>
      </c>
      <c r="N21"/>
      <c r="O21" s="84"/>
      <c r="P21" s="85">
        <f>SUM(P13:P20)</f>
        <v>17.000000000000004</v>
      </c>
      <c r="Q21"/>
      <c r="R21"/>
      <c r="S21"/>
      <c r="T21"/>
      <c r="U21"/>
    </row>
    <row r="22" spans="1:21" s="8" customFormat="1">
      <c r="A22" s="98"/>
      <c r="B22" s="104"/>
      <c r="C22" s="98"/>
      <c r="D22" s="101"/>
      <c r="E22" s="104"/>
      <c r="F22" s="106"/>
      <c r="G22" s="104"/>
      <c r="H22" s="100"/>
      <c r="I22" s="107"/>
      <c r="L22"/>
      <c r="M22"/>
      <c r="N22"/>
      <c r="O22"/>
      <c r="P22"/>
      <c r="Q22"/>
      <c r="R22"/>
      <c r="S22"/>
      <c r="T22"/>
      <c r="U22"/>
    </row>
    <row r="23" spans="1:21" s="8" customFormat="1" ht="16.5" thickBot="1">
      <c r="A23" s="98">
        <v>3</v>
      </c>
      <c r="B23" s="104" t="s">
        <v>42</v>
      </c>
      <c r="C23" s="99"/>
      <c r="D23" s="99"/>
      <c r="E23" s="99"/>
      <c r="F23" s="99"/>
      <c r="G23" s="104"/>
      <c r="H23" s="100"/>
      <c r="I23" s="99"/>
      <c r="L23"/>
      <c r="M23"/>
      <c r="N23"/>
      <c r="O23" s="75" t="s">
        <v>99</v>
      </c>
      <c r="P23" s="75" t="s">
        <v>100</v>
      </c>
      <c r="Q23"/>
      <c r="R23"/>
      <c r="S23"/>
      <c r="T23"/>
      <c r="U23"/>
    </row>
    <row r="24" spans="1:21" s="8" customFormat="1">
      <c r="A24" s="98"/>
      <c r="B24" s="104"/>
      <c r="C24" s="98" t="s">
        <v>5</v>
      </c>
      <c r="D24" s="101" t="s">
        <v>250</v>
      </c>
      <c r="E24" s="104"/>
      <c r="F24" s="103" t="s">
        <v>109</v>
      </c>
      <c r="G24" s="104"/>
      <c r="H24" s="100">
        <v>8</v>
      </c>
      <c r="I24" s="107">
        <v>0.15</v>
      </c>
      <c r="L24" s="12">
        <v>1</v>
      </c>
      <c r="M24">
        <v>10</v>
      </c>
      <c r="N24"/>
      <c r="O24" s="82">
        <f>M24</f>
        <v>10</v>
      </c>
      <c r="P24" s="83">
        <f>SUMIF(H174:H232,L24,I174:I232)</f>
        <v>1.2</v>
      </c>
      <c r="Q24"/>
      <c r="R24"/>
      <c r="S24"/>
      <c r="T24"/>
      <c r="U24"/>
    </row>
    <row r="25" spans="1:21" s="8" customFormat="1" ht="26.25">
      <c r="A25" s="98"/>
      <c r="B25" s="104"/>
      <c r="C25" s="98" t="s">
        <v>5</v>
      </c>
      <c r="D25" s="101" t="s">
        <v>250</v>
      </c>
      <c r="E25" s="104"/>
      <c r="F25" s="103" t="s">
        <v>106</v>
      </c>
      <c r="G25" s="104"/>
      <c r="H25" s="100">
        <v>3</v>
      </c>
      <c r="I25" s="107">
        <v>0.35</v>
      </c>
      <c r="L25" s="12">
        <v>2</v>
      </c>
      <c r="M25">
        <v>15</v>
      </c>
      <c r="N25"/>
      <c r="O25" s="82">
        <f t="shared" ref="O25:O31" si="2">M25</f>
        <v>15</v>
      </c>
      <c r="P25" s="83">
        <f>SUMIF(H174:H232,L25,I174:I232)</f>
        <v>1.7999999999999998</v>
      </c>
      <c r="Q25"/>
      <c r="R25"/>
      <c r="S25"/>
      <c r="T25"/>
      <c r="U25"/>
    </row>
    <row r="26" spans="1:21" s="8" customFormat="1">
      <c r="A26" s="98"/>
      <c r="B26" s="104"/>
      <c r="C26" s="98" t="s">
        <v>5</v>
      </c>
      <c r="D26" s="101" t="s">
        <v>250</v>
      </c>
      <c r="E26" s="104"/>
      <c r="F26" s="106" t="s">
        <v>35</v>
      </c>
      <c r="G26" s="104"/>
      <c r="H26" s="100">
        <v>3</v>
      </c>
      <c r="I26" s="107">
        <v>0.3</v>
      </c>
      <c r="L26" s="12">
        <v>3</v>
      </c>
      <c r="M26">
        <v>25</v>
      </c>
      <c r="N26"/>
      <c r="O26" s="82">
        <f t="shared" si="2"/>
        <v>25</v>
      </c>
      <c r="P26" s="83">
        <f>SUMIF(H174:H232,L26,I174:I232)</f>
        <v>0</v>
      </c>
      <c r="Q26"/>
      <c r="R26"/>
      <c r="S26"/>
      <c r="T26"/>
      <c r="U26"/>
    </row>
    <row r="27" spans="1:21" s="8" customFormat="1">
      <c r="A27" s="98"/>
      <c r="B27" s="104"/>
      <c r="C27" s="98" t="s">
        <v>5</v>
      </c>
      <c r="D27" s="101" t="s">
        <v>250</v>
      </c>
      <c r="E27" s="104"/>
      <c r="F27" s="106" t="s">
        <v>36</v>
      </c>
      <c r="G27" s="104"/>
      <c r="H27" s="100">
        <v>3</v>
      </c>
      <c r="I27" s="107">
        <v>0.3</v>
      </c>
      <c r="L27" s="12">
        <v>4</v>
      </c>
      <c r="M27">
        <v>7</v>
      </c>
      <c r="N27"/>
      <c r="O27" s="82">
        <f t="shared" si="2"/>
        <v>7</v>
      </c>
      <c r="P27" s="83">
        <f>SUMIF(H174:H232,L27,I174:I232)</f>
        <v>0</v>
      </c>
      <c r="Q27"/>
      <c r="R27"/>
      <c r="S27"/>
      <c r="T27"/>
      <c r="U27"/>
    </row>
    <row r="28" spans="1:21" s="8" customFormat="1">
      <c r="A28" s="98"/>
      <c r="B28" s="104"/>
      <c r="C28" s="98" t="s">
        <v>5</v>
      </c>
      <c r="D28" s="101" t="s">
        <v>250</v>
      </c>
      <c r="E28" s="104"/>
      <c r="F28" s="106" t="s">
        <v>37</v>
      </c>
      <c r="G28" s="104"/>
      <c r="H28" s="100">
        <v>3</v>
      </c>
      <c r="I28" s="107">
        <v>0.3</v>
      </c>
      <c r="L28" s="12">
        <v>5</v>
      </c>
      <c r="M28">
        <v>10</v>
      </c>
      <c r="N28"/>
      <c r="O28" s="82">
        <f t="shared" si="2"/>
        <v>10</v>
      </c>
      <c r="P28" s="83">
        <f>SUMIF(H174:H232,L28,I174:I232)</f>
        <v>0.25</v>
      </c>
      <c r="Q28"/>
      <c r="R28"/>
      <c r="S28"/>
      <c r="T28"/>
      <c r="U28"/>
    </row>
    <row r="29" spans="1:21" s="8" customFormat="1">
      <c r="A29" s="98"/>
      <c r="B29" s="104"/>
      <c r="C29" s="98" t="s">
        <v>5</v>
      </c>
      <c r="D29" s="101" t="s">
        <v>250</v>
      </c>
      <c r="E29" s="104"/>
      <c r="F29" s="106" t="s">
        <v>38</v>
      </c>
      <c r="G29" s="104"/>
      <c r="H29" s="100">
        <v>3</v>
      </c>
      <c r="I29" s="107">
        <v>0.3</v>
      </c>
      <c r="L29" s="12">
        <v>6</v>
      </c>
      <c r="M29">
        <v>5</v>
      </c>
      <c r="N29"/>
      <c r="O29" s="82">
        <f t="shared" si="2"/>
        <v>5</v>
      </c>
      <c r="P29" s="83">
        <f>SUMIF(H174:H232,L29,I174:I232)</f>
        <v>0.35</v>
      </c>
      <c r="Q29"/>
      <c r="R29"/>
      <c r="S29"/>
      <c r="T29"/>
      <c r="U29"/>
    </row>
    <row r="30" spans="1:21" s="8" customFormat="1">
      <c r="A30" s="98"/>
      <c r="B30" s="104"/>
      <c r="C30" s="98" t="s">
        <v>5</v>
      </c>
      <c r="D30" s="101" t="s">
        <v>250</v>
      </c>
      <c r="E30" s="104"/>
      <c r="F30" s="106" t="s">
        <v>39</v>
      </c>
      <c r="G30" s="104"/>
      <c r="H30" s="100">
        <v>7</v>
      </c>
      <c r="I30" s="107">
        <v>0.3</v>
      </c>
      <c r="L30" s="12">
        <v>7</v>
      </c>
      <c r="M30">
        <v>10</v>
      </c>
      <c r="N30"/>
      <c r="O30" s="82">
        <f t="shared" si="2"/>
        <v>10</v>
      </c>
      <c r="P30" s="83">
        <f>SUMIF(H174:H232,L30,I174:I232)</f>
        <v>8.0999999999999979</v>
      </c>
      <c r="Q30"/>
      <c r="R30"/>
      <c r="S30"/>
      <c r="T30"/>
      <c r="U30"/>
    </row>
    <row r="31" spans="1:21" s="8" customFormat="1" ht="16.5" thickBot="1">
      <c r="A31" s="98">
        <v>4</v>
      </c>
      <c r="B31" s="104" t="s">
        <v>253</v>
      </c>
      <c r="C31" s="98"/>
      <c r="D31" s="101"/>
      <c r="E31" s="104"/>
      <c r="F31" s="106"/>
      <c r="G31" s="104"/>
      <c r="H31" s="100"/>
      <c r="I31" s="107"/>
      <c r="L31" s="12">
        <v>8</v>
      </c>
      <c r="M31">
        <v>18</v>
      </c>
      <c r="N31"/>
      <c r="O31" s="82">
        <f t="shared" si="2"/>
        <v>18</v>
      </c>
      <c r="P31" s="83">
        <f>SUMIF(H174:H232,L31,I174:I232)</f>
        <v>2.2999999999999998</v>
      </c>
      <c r="Q31"/>
      <c r="R31"/>
      <c r="S31"/>
      <c r="T31"/>
      <c r="U31"/>
    </row>
    <row r="32" spans="1:21" s="8" customFormat="1" ht="16.5" thickBot="1">
      <c r="A32" s="98"/>
      <c r="B32" s="104"/>
      <c r="C32" s="98" t="s">
        <v>5</v>
      </c>
      <c r="D32" s="101" t="s">
        <v>251</v>
      </c>
      <c r="E32" s="104"/>
      <c r="F32" s="103" t="s">
        <v>109</v>
      </c>
      <c r="G32" s="104"/>
      <c r="H32" s="100">
        <v>8</v>
      </c>
      <c r="I32" s="107">
        <v>0.15</v>
      </c>
      <c r="L32"/>
      <c r="M32">
        <f>SUM(M24:M31)</f>
        <v>100</v>
      </c>
      <c r="N32"/>
      <c r="O32" s="84"/>
      <c r="P32" s="85">
        <f>SUM(P24:P31)</f>
        <v>13.999999999999996</v>
      </c>
      <c r="Q32"/>
      <c r="R32"/>
      <c r="S32"/>
      <c r="T32"/>
      <c r="U32"/>
    </row>
    <row r="33" spans="1:21" s="8" customFormat="1">
      <c r="A33" s="98"/>
      <c r="B33" s="104"/>
      <c r="C33" s="98" t="s">
        <v>5</v>
      </c>
      <c r="D33" s="101" t="s">
        <v>251</v>
      </c>
      <c r="E33" s="104"/>
      <c r="F33" s="106" t="s">
        <v>35</v>
      </c>
      <c r="G33" s="104"/>
      <c r="H33" s="100">
        <v>3</v>
      </c>
      <c r="I33" s="107">
        <v>0.3</v>
      </c>
      <c r="L33"/>
      <c r="M33"/>
      <c r="N33"/>
      <c r="O33"/>
      <c r="P33"/>
      <c r="Q33"/>
      <c r="R33"/>
      <c r="S33"/>
      <c r="T33"/>
      <c r="U33"/>
    </row>
    <row r="34" spans="1:21" s="8" customFormat="1" ht="16.5" thickBot="1">
      <c r="A34" s="98"/>
      <c r="B34" s="104"/>
      <c r="C34" s="98" t="s">
        <v>5</v>
      </c>
      <c r="D34" s="101" t="s">
        <v>251</v>
      </c>
      <c r="E34" s="104"/>
      <c r="F34" s="106" t="s">
        <v>36</v>
      </c>
      <c r="G34" s="104"/>
      <c r="H34" s="100">
        <v>3</v>
      </c>
      <c r="I34" s="107">
        <v>0.3</v>
      </c>
      <c r="L34"/>
      <c r="M34"/>
      <c r="N34"/>
      <c r="O34" s="75" t="s">
        <v>99</v>
      </c>
      <c r="P34" s="75" t="s">
        <v>100</v>
      </c>
      <c r="Q34"/>
      <c r="R34"/>
      <c r="S34"/>
      <c r="T34"/>
      <c r="U34"/>
    </row>
    <row r="35" spans="1:21" s="8" customFormat="1">
      <c r="A35" s="98"/>
      <c r="B35" s="104"/>
      <c r="C35" s="98" t="s">
        <v>5</v>
      </c>
      <c r="D35" s="101" t="s">
        <v>251</v>
      </c>
      <c r="E35" s="104"/>
      <c r="F35" s="106" t="s">
        <v>37</v>
      </c>
      <c r="G35" s="104"/>
      <c r="H35" s="100">
        <v>3</v>
      </c>
      <c r="I35" s="107">
        <v>0.3</v>
      </c>
      <c r="L35" s="12">
        <v>1</v>
      </c>
      <c r="M35">
        <v>10</v>
      </c>
      <c r="N35"/>
      <c r="O35" s="82">
        <f>M35</f>
        <v>10</v>
      </c>
      <c r="P35" s="83">
        <f>SUMIF(H235:H280,L35,I235:I280)</f>
        <v>0</v>
      </c>
      <c r="Q35"/>
      <c r="R35"/>
      <c r="S35"/>
      <c r="T35"/>
      <c r="U35"/>
    </row>
    <row r="36" spans="1:21" s="8" customFormat="1">
      <c r="A36" s="98"/>
      <c r="B36" s="104"/>
      <c r="C36" s="98" t="s">
        <v>5</v>
      </c>
      <c r="D36" s="101" t="s">
        <v>251</v>
      </c>
      <c r="E36" s="104"/>
      <c r="F36" s="106" t="s">
        <v>38</v>
      </c>
      <c r="G36" s="104"/>
      <c r="H36" s="100">
        <v>3</v>
      </c>
      <c r="I36" s="107">
        <v>0.3</v>
      </c>
      <c r="L36" s="12">
        <v>2</v>
      </c>
      <c r="M36">
        <v>15</v>
      </c>
      <c r="N36"/>
      <c r="O36" s="82">
        <f t="shared" ref="O36:O42" si="3">M36</f>
        <v>15</v>
      </c>
      <c r="P36" s="83">
        <f>SUMIF(H235:H280,L36,I235:I280)</f>
        <v>4.4500000000000011</v>
      </c>
      <c r="Q36"/>
      <c r="R36"/>
      <c r="S36"/>
      <c r="T36"/>
      <c r="U36"/>
    </row>
    <row r="37" spans="1:21" s="8" customFormat="1">
      <c r="A37" s="98"/>
      <c r="B37" s="104"/>
      <c r="C37" s="98" t="s">
        <v>5</v>
      </c>
      <c r="D37" s="101" t="s">
        <v>251</v>
      </c>
      <c r="E37" s="104"/>
      <c r="F37" s="106" t="s">
        <v>39</v>
      </c>
      <c r="G37" s="104"/>
      <c r="H37" s="100">
        <v>3</v>
      </c>
      <c r="I37" s="107">
        <v>0.3</v>
      </c>
      <c r="L37" s="12">
        <v>3</v>
      </c>
      <c r="M37">
        <v>25</v>
      </c>
      <c r="N37"/>
      <c r="O37" s="82">
        <f t="shared" si="3"/>
        <v>25</v>
      </c>
      <c r="P37" s="83">
        <f>SUMIF(H235:H280,L37,I235:I280)</f>
        <v>0</v>
      </c>
      <c r="Q37"/>
      <c r="R37"/>
      <c r="S37"/>
      <c r="T37"/>
      <c r="U37"/>
    </row>
    <row r="38" spans="1:21" s="8" customFormat="1">
      <c r="A38" s="98"/>
      <c r="B38" s="104"/>
      <c r="C38" s="98" t="s">
        <v>5</v>
      </c>
      <c r="D38" s="101" t="s">
        <v>251</v>
      </c>
      <c r="E38" s="104"/>
      <c r="F38" s="106" t="s">
        <v>40</v>
      </c>
      <c r="G38" s="104"/>
      <c r="H38" s="100">
        <v>3</v>
      </c>
      <c r="I38" s="107">
        <v>0.3</v>
      </c>
      <c r="L38" s="12">
        <v>4</v>
      </c>
      <c r="M38">
        <v>7</v>
      </c>
      <c r="N38"/>
      <c r="O38" s="82">
        <f t="shared" si="3"/>
        <v>7</v>
      </c>
      <c r="P38" s="83">
        <f>SUMIF(H235:H280,L38,I235:I280)</f>
        <v>0</v>
      </c>
      <c r="Q38"/>
      <c r="R38"/>
      <c r="S38"/>
      <c r="T38"/>
      <c r="U38"/>
    </row>
    <row r="39" spans="1:21" s="8" customFormat="1">
      <c r="A39" s="98"/>
      <c r="B39" s="104"/>
      <c r="C39" s="98" t="s">
        <v>5</v>
      </c>
      <c r="D39" s="101" t="s">
        <v>251</v>
      </c>
      <c r="E39" s="104"/>
      <c r="F39" s="106" t="s">
        <v>91</v>
      </c>
      <c r="G39" s="104"/>
      <c r="H39" s="100">
        <v>3</v>
      </c>
      <c r="I39" s="107">
        <v>0.3</v>
      </c>
      <c r="L39" s="12">
        <v>5</v>
      </c>
      <c r="M39">
        <v>10</v>
      </c>
      <c r="N39"/>
      <c r="O39" s="82">
        <f t="shared" si="3"/>
        <v>10</v>
      </c>
      <c r="P39" s="83">
        <f>SUMIF(H235:H280,L39,I235:I280)</f>
        <v>2.4000000000000004</v>
      </c>
      <c r="Q39"/>
      <c r="R39"/>
      <c r="S39"/>
      <c r="T39"/>
      <c r="U39"/>
    </row>
    <row r="40" spans="1:21" s="8" customFormat="1">
      <c r="A40" s="98"/>
      <c r="B40" s="104"/>
      <c r="C40" s="98" t="s">
        <v>5</v>
      </c>
      <c r="D40" s="101" t="s">
        <v>251</v>
      </c>
      <c r="E40" s="104"/>
      <c r="F40" s="106" t="s">
        <v>112</v>
      </c>
      <c r="G40" s="104"/>
      <c r="H40" s="100">
        <v>3</v>
      </c>
      <c r="I40" s="107">
        <v>0.3</v>
      </c>
      <c r="L40" s="12">
        <v>6</v>
      </c>
      <c r="M40">
        <v>5</v>
      </c>
      <c r="N40"/>
      <c r="O40" s="82">
        <f t="shared" si="3"/>
        <v>5</v>
      </c>
      <c r="P40" s="83">
        <f>SUMIF(H235:H280,L40,I235:I280)</f>
        <v>2</v>
      </c>
      <c r="Q40"/>
      <c r="R40"/>
      <c r="S40"/>
      <c r="T40"/>
      <c r="U40"/>
    </row>
    <row r="41" spans="1:21" s="8" customFormat="1">
      <c r="A41" s="98"/>
      <c r="B41" s="104"/>
      <c r="C41" s="98" t="s">
        <v>5</v>
      </c>
      <c r="D41" s="101" t="s">
        <v>251</v>
      </c>
      <c r="E41" s="104"/>
      <c r="F41" s="106" t="s">
        <v>113</v>
      </c>
      <c r="G41" s="104"/>
      <c r="H41" s="100">
        <v>3</v>
      </c>
      <c r="I41" s="107">
        <v>0.3</v>
      </c>
      <c r="L41" s="12">
        <v>7</v>
      </c>
      <c r="M41">
        <v>10</v>
      </c>
      <c r="N41"/>
      <c r="O41" s="82">
        <f t="shared" si="3"/>
        <v>10</v>
      </c>
      <c r="P41" s="83">
        <f>SUMIF(H235:H280,L41,I235:I280)</f>
        <v>2.4499999999999997</v>
      </c>
      <c r="Q41"/>
      <c r="R41"/>
      <c r="S41"/>
      <c r="T41"/>
      <c r="U41"/>
    </row>
    <row r="42" spans="1:21" s="8" customFormat="1" ht="16.5" thickBot="1">
      <c r="A42" s="98">
        <v>5</v>
      </c>
      <c r="B42" s="104" t="s">
        <v>110</v>
      </c>
      <c r="C42" s="98"/>
      <c r="D42" s="101"/>
      <c r="E42" s="104"/>
      <c r="F42" s="106"/>
      <c r="G42" s="104"/>
      <c r="H42" s="100"/>
      <c r="I42" s="107"/>
      <c r="L42" s="12">
        <v>8</v>
      </c>
      <c r="M42">
        <v>18</v>
      </c>
      <c r="N42"/>
      <c r="O42" s="82">
        <f t="shared" si="3"/>
        <v>18</v>
      </c>
      <c r="P42" s="83">
        <f>SUMIF(H235:H280,L42,I235:I280)</f>
        <v>1.7000000000000002</v>
      </c>
      <c r="Q42"/>
      <c r="R42"/>
      <c r="S42"/>
      <c r="T42"/>
      <c r="U42"/>
    </row>
    <row r="43" spans="1:21" s="8" customFormat="1" ht="16.5" thickBot="1">
      <c r="A43" s="98"/>
      <c r="B43" s="104"/>
      <c r="C43" s="98" t="s">
        <v>5</v>
      </c>
      <c r="D43" s="101" t="s">
        <v>252</v>
      </c>
      <c r="E43" s="104"/>
      <c r="F43" s="103" t="s">
        <v>109</v>
      </c>
      <c r="G43" s="104"/>
      <c r="H43" s="100">
        <v>8</v>
      </c>
      <c r="I43" s="107">
        <v>0.15</v>
      </c>
      <c r="L43"/>
      <c r="M43">
        <f>SUM(M35:M42)</f>
        <v>100</v>
      </c>
      <c r="N43"/>
      <c r="O43" s="84"/>
      <c r="P43" s="85">
        <f>SUM(P35:P42)</f>
        <v>13</v>
      </c>
      <c r="Q43"/>
      <c r="R43"/>
      <c r="S43"/>
      <c r="T43"/>
      <c r="U43"/>
    </row>
    <row r="44" spans="1:21" s="8" customFormat="1">
      <c r="A44" s="98"/>
      <c r="B44" s="104"/>
      <c r="C44" s="98" t="s">
        <v>5</v>
      </c>
      <c r="D44" s="101" t="s">
        <v>252</v>
      </c>
      <c r="E44" s="104"/>
      <c r="F44" s="106" t="s">
        <v>35</v>
      </c>
      <c r="G44" s="104"/>
      <c r="H44" s="100">
        <v>3</v>
      </c>
      <c r="I44" s="107">
        <v>0.3</v>
      </c>
      <c r="L44"/>
      <c r="M44"/>
      <c r="N44"/>
      <c r="O44"/>
      <c r="P44"/>
      <c r="Q44"/>
      <c r="R44"/>
      <c r="S44"/>
      <c r="T44"/>
      <c r="U44"/>
    </row>
    <row r="45" spans="1:21" s="8" customFormat="1" ht="16.5" thickBot="1">
      <c r="A45" s="98"/>
      <c r="B45" s="104"/>
      <c r="C45" s="98" t="s">
        <v>5</v>
      </c>
      <c r="D45" s="101" t="s">
        <v>252</v>
      </c>
      <c r="E45" s="104"/>
      <c r="F45" s="106" t="s">
        <v>36</v>
      </c>
      <c r="G45" s="104"/>
      <c r="H45" s="100">
        <v>3</v>
      </c>
      <c r="I45" s="107">
        <v>0.3</v>
      </c>
      <c r="L45"/>
      <c r="M45"/>
      <c r="N45"/>
      <c r="O45" s="75" t="s">
        <v>99</v>
      </c>
      <c r="P45" s="75" t="s">
        <v>100</v>
      </c>
      <c r="Q45"/>
      <c r="R45"/>
      <c r="S45"/>
      <c r="T45"/>
      <c r="U45"/>
    </row>
    <row r="46" spans="1:21" s="8" customFormat="1">
      <c r="A46" s="98"/>
      <c r="B46" s="104"/>
      <c r="C46" s="98" t="s">
        <v>5</v>
      </c>
      <c r="D46" s="101" t="s">
        <v>252</v>
      </c>
      <c r="E46" s="104"/>
      <c r="F46" s="106" t="s">
        <v>37</v>
      </c>
      <c r="G46" s="104"/>
      <c r="H46" s="100">
        <v>3</v>
      </c>
      <c r="I46" s="107">
        <v>0.3</v>
      </c>
      <c r="L46" s="12">
        <v>1</v>
      </c>
      <c r="M46">
        <v>10</v>
      </c>
      <c r="N46"/>
      <c r="O46" s="82">
        <f>M46</f>
        <v>10</v>
      </c>
      <c r="P46" s="83">
        <f>SUMIF(H283:H334,L46,I283:I334)</f>
        <v>2</v>
      </c>
      <c r="Q46"/>
      <c r="R46"/>
      <c r="S46"/>
      <c r="T46"/>
      <c r="U46"/>
    </row>
    <row r="47" spans="1:21" s="8" customFormat="1">
      <c r="A47" s="98"/>
      <c r="B47" s="104"/>
      <c r="C47" s="98" t="s">
        <v>5</v>
      </c>
      <c r="D47" s="101" t="s">
        <v>252</v>
      </c>
      <c r="E47" s="104"/>
      <c r="F47" s="106" t="s">
        <v>38</v>
      </c>
      <c r="G47" s="104"/>
      <c r="H47" s="100">
        <v>3</v>
      </c>
      <c r="I47" s="107">
        <v>0.3</v>
      </c>
      <c r="L47" s="12">
        <v>2</v>
      </c>
      <c r="M47">
        <v>15</v>
      </c>
      <c r="N47"/>
      <c r="O47" s="82">
        <f t="shared" ref="O47:O53" si="4">M47</f>
        <v>15</v>
      </c>
      <c r="P47" s="83">
        <f>SUMIF(H283:H334,L47,I283:I334)</f>
        <v>2.5</v>
      </c>
      <c r="Q47"/>
      <c r="R47"/>
      <c r="S47"/>
      <c r="T47"/>
      <c r="U47"/>
    </row>
    <row r="48" spans="1:21" s="8" customFormat="1">
      <c r="A48" s="98"/>
      <c r="B48" s="104"/>
      <c r="C48" s="98" t="s">
        <v>5</v>
      </c>
      <c r="D48" s="101" t="s">
        <v>252</v>
      </c>
      <c r="E48" s="104"/>
      <c r="F48" s="106" t="s">
        <v>39</v>
      </c>
      <c r="G48" s="104"/>
      <c r="H48" s="100">
        <v>3</v>
      </c>
      <c r="I48" s="107">
        <v>0.3</v>
      </c>
      <c r="L48" s="12">
        <v>3</v>
      </c>
      <c r="M48">
        <v>25</v>
      </c>
      <c r="N48"/>
      <c r="O48" s="82">
        <f t="shared" si="4"/>
        <v>25</v>
      </c>
      <c r="P48" s="83">
        <f>SUMIF(H283:H334,L48,I283:I334)</f>
        <v>10.149999999999995</v>
      </c>
      <c r="Q48"/>
      <c r="R48"/>
      <c r="S48"/>
      <c r="T48"/>
      <c r="U48"/>
    </row>
    <row r="49" spans="1:21" s="8" customFormat="1">
      <c r="A49" s="98"/>
      <c r="B49" s="104"/>
      <c r="C49" s="98" t="s">
        <v>5</v>
      </c>
      <c r="D49" s="101" t="s">
        <v>252</v>
      </c>
      <c r="E49" s="104"/>
      <c r="F49" s="106" t="s">
        <v>40</v>
      </c>
      <c r="G49" s="104"/>
      <c r="H49" s="100">
        <v>3</v>
      </c>
      <c r="I49" s="107">
        <v>0.3</v>
      </c>
      <c r="L49" s="12">
        <v>4</v>
      </c>
      <c r="M49">
        <v>7</v>
      </c>
      <c r="N49"/>
      <c r="O49" s="82">
        <f t="shared" si="4"/>
        <v>7</v>
      </c>
      <c r="P49" s="83">
        <f>SUMIF(H283:H334,L49,I283:I334)</f>
        <v>0</v>
      </c>
      <c r="Q49"/>
      <c r="R49"/>
      <c r="S49"/>
      <c r="T49"/>
      <c r="U49"/>
    </row>
    <row r="50" spans="1:21" s="8" customFormat="1">
      <c r="A50" s="98"/>
      <c r="B50" s="104"/>
      <c r="C50" s="98" t="s">
        <v>5</v>
      </c>
      <c r="D50" s="101" t="s">
        <v>252</v>
      </c>
      <c r="E50" s="104"/>
      <c r="F50" s="106" t="s">
        <v>91</v>
      </c>
      <c r="G50" s="104"/>
      <c r="H50" s="100">
        <v>3</v>
      </c>
      <c r="I50" s="107">
        <v>0.3</v>
      </c>
      <c r="L50" s="12">
        <v>5</v>
      </c>
      <c r="M50">
        <v>10</v>
      </c>
      <c r="N50"/>
      <c r="O50" s="82">
        <f t="shared" si="4"/>
        <v>10</v>
      </c>
      <c r="P50" s="83">
        <f>SUMIF(H283:H334,L50,I283:I334)</f>
        <v>0.6</v>
      </c>
      <c r="Q50"/>
      <c r="R50"/>
      <c r="S50"/>
      <c r="T50"/>
      <c r="U50"/>
    </row>
    <row r="51" spans="1:21" s="8" customFormat="1">
      <c r="A51" s="98"/>
      <c r="B51" s="104"/>
      <c r="C51" s="98" t="s">
        <v>5</v>
      </c>
      <c r="D51" s="101" t="s">
        <v>252</v>
      </c>
      <c r="E51" s="104"/>
      <c r="F51" s="106" t="s">
        <v>112</v>
      </c>
      <c r="G51" s="104"/>
      <c r="H51" s="100">
        <v>3</v>
      </c>
      <c r="I51" s="107">
        <v>0.3</v>
      </c>
      <c r="L51" s="12">
        <v>6</v>
      </c>
      <c r="M51">
        <v>5</v>
      </c>
      <c r="N51"/>
      <c r="O51" s="82">
        <f t="shared" si="4"/>
        <v>5</v>
      </c>
      <c r="P51" s="83">
        <f>SUMIF(H283:H334,L51,I283:I334)</f>
        <v>0</v>
      </c>
      <c r="Q51"/>
      <c r="R51"/>
      <c r="S51"/>
      <c r="T51"/>
      <c r="U51"/>
    </row>
    <row r="52" spans="1:21" s="8" customFormat="1">
      <c r="A52" s="98"/>
      <c r="B52" s="104"/>
      <c r="C52" s="98" t="s">
        <v>5</v>
      </c>
      <c r="D52" s="101" t="s">
        <v>252</v>
      </c>
      <c r="E52" s="104"/>
      <c r="F52" s="106" t="s">
        <v>113</v>
      </c>
      <c r="G52" s="104"/>
      <c r="H52" s="100">
        <v>3</v>
      </c>
      <c r="I52" s="107">
        <v>0.3</v>
      </c>
      <c r="L52" s="12">
        <v>7</v>
      </c>
      <c r="M52">
        <v>10</v>
      </c>
      <c r="N52"/>
      <c r="O52" s="82">
        <f t="shared" si="4"/>
        <v>10</v>
      </c>
      <c r="P52" s="83">
        <f>SUMIF(H283:H334,L52,I283:I334)</f>
        <v>0</v>
      </c>
      <c r="Q52"/>
      <c r="R52"/>
      <c r="S52"/>
      <c r="T52"/>
      <c r="U52"/>
    </row>
    <row r="53" spans="1:21" s="8" customFormat="1" ht="16.5" thickBot="1">
      <c r="A53" s="98"/>
      <c r="B53" s="104"/>
      <c r="C53" s="98" t="s">
        <v>5</v>
      </c>
      <c r="D53" s="101" t="s">
        <v>252</v>
      </c>
      <c r="E53" s="104"/>
      <c r="F53" s="106" t="s">
        <v>114</v>
      </c>
      <c r="G53" s="104"/>
      <c r="H53" s="100">
        <v>3</v>
      </c>
      <c r="I53" s="107">
        <v>0.3</v>
      </c>
      <c r="L53" s="12">
        <v>8</v>
      </c>
      <c r="M53">
        <v>18</v>
      </c>
      <c r="N53"/>
      <c r="O53" s="82">
        <f t="shared" si="4"/>
        <v>18</v>
      </c>
      <c r="P53" s="83">
        <f>SUMIF(H283:H334,L53,I283:I334)</f>
        <v>10.750000000000002</v>
      </c>
      <c r="Q53"/>
      <c r="R53"/>
      <c r="S53"/>
      <c r="T53"/>
      <c r="U53"/>
    </row>
    <row r="54" spans="1:21" s="8" customFormat="1" ht="16.5" thickBot="1">
      <c r="A54" s="98"/>
      <c r="B54" s="104"/>
      <c r="C54" s="98" t="s">
        <v>5</v>
      </c>
      <c r="D54" s="101" t="s">
        <v>252</v>
      </c>
      <c r="E54" s="104"/>
      <c r="F54" s="106" t="s">
        <v>115</v>
      </c>
      <c r="G54" s="104"/>
      <c r="H54" s="100">
        <v>3</v>
      </c>
      <c r="I54" s="107">
        <v>0.3</v>
      </c>
      <c r="L54"/>
      <c r="M54">
        <f>SUM(M46:M53)</f>
        <v>100</v>
      </c>
      <c r="N54"/>
      <c r="O54" s="84"/>
      <c r="P54" s="85">
        <f>SUM(P46:P53)</f>
        <v>25.999999999999996</v>
      </c>
      <c r="Q54"/>
      <c r="R54"/>
      <c r="S54"/>
      <c r="T54"/>
      <c r="U54"/>
    </row>
    <row r="55" spans="1:21" s="8" customFormat="1">
      <c r="A55" s="98"/>
      <c r="B55" s="104"/>
      <c r="C55" s="98" t="s">
        <v>5</v>
      </c>
      <c r="D55" s="101" t="s">
        <v>252</v>
      </c>
      <c r="E55" s="104"/>
      <c r="F55" s="106" t="s">
        <v>116</v>
      </c>
      <c r="G55" s="104"/>
      <c r="H55" s="100">
        <v>3</v>
      </c>
      <c r="I55" s="107">
        <v>0.3</v>
      </c>
      <c r="L55"/>
      <c r="M55"/>
      <c r="N55"/>
      <c r="O55"/>
      <c r="P55"/>
      <c r="Q55"/>
      <c r="R55"/>
      <c r="S55"/>
      <c r="T55"/>
      <c r="U55"/>
    </row>
    <row r="56" spans="1:21" s="8" customFormat="1" ht="16.5" thickBot="1">
      <c r="A56" s="98"/>
      <c r="B56" s="104"/>
      <c r="C56" s="98" t="s">
        <v>5</v>
      </c>
      <c r="D56" s="101" t="s">
        <v>252</v>
      </c>
      <c r="E56" s="104"/>
      <c r="F56" s="106" t="s">
        <v>117</v>
      </c>
      <c r="G56" s="104"/>
      <c r="H56" s="100">
        <v>3</v>
      </c>
      <c r="I56" s="107">
        <v>0.3</v>
      </c>
      <c r="L56"/>
      <c r="M56"/>
      <c r="N56"/>
      <c r="O56" s="75"/>
      <c r="P56" s="75"/>
      <c r="Q56"/>
      <c r="R56"/>
      <c r="S56"/>
      <c r="T56"/>
      <c r="U56"/>
    </row>
    <row r="57" spans="1:21" s="8" customFormat="1">
      <c r="A57" s="111">
        <v>6</v>
      </c>
      <c r="B57" s="104" t="s">
        <v>111</v>
      </c>
      <c r="C57" s="112"/>
      <c r="D57" s="112"/>
      <c r="E57" s="112"/>
      <c r="F57" s="112"/>
      <c r="G57" s="125"/>
      <c r="H57" s="113"/>
      <c r="I57" s="112"/>
      <c r="L57" s="12"/>
      <c r="M57"/>
      <c r="N57"/>
      <c r="O57" s="82"/>
      <c r="P57" s="83"/>
      <c r="Q57"/>
      <c r="R57"/>
      <c r="S57"/>
      <c r="T57"/>
      <c r="U57"/>
    </row>
    <row r="58" spans="1:21" s="8" customFormat="1" ht="25.5">
      <c r="A58" s="114"/>
      <c r="B58" s="125"/>
      <c r="C58" s="115" t="s">
        <v>5</v>
      </c>
      <c r="D58" s="116" t="s">
        <v>254</v>
      </c>
      <c r="E58" s="111"/>
      <c r="F58" s="116" t="s">
        <v>124</v>
      </c>
      <c r="G58" s="168"/>
      <c r="H58" s="115">
        <v>3</v>
      </c>
      <c r="I58" s="117">
        <v>0.3</v>
      </c>
      <c r="L58" s="12"/>
      <c r="M58"/>
      <c r="N58"/>
      <c r="O58" s="82"/>
      <c r="P58" s="83"/>
      <c r="Q58"/>
      <c r="R58"/>
      <c r="S58"/>
      <c r="T58"/>
      <c r="U58"/>
    </row>
    <row r="59" spans="1:21" s="8" customFormat="1" ht="25.5">
      <c r="A59" s="114"/>
      <c r="B59" s="125"/>
      <c r="C59" s="115" t="s">
        <v>5</v>
      </c>
      <c r="D59" s="116" t="s">
        <v>123</v>
      </c>
      <c r="E59" s="111"/>
      <c r="F59" s="116" t="s">
        <v>159</v>
      </c>
      <c r="G59" s="168"/>
      <c r="H59" s="115">
        <v>5</v>
      </c>
      <c r="I59" s="117">
        <v>0.2</v>
      </c>
      <c r="L59" s="12"/>
      <c r="M59"/>
      <c r="N59"/>
      <c r="O59" s="82"/>
      <c r="P59" s="83"/>
      <c r="Q59"/>
      <c r="R59"/>
      <c r="S59"/>
      <c r="T59"/>
      <c r="U59"/>
    </row>
    <row r="60" spans="1:21" s="8" customFormat="1">
      <c r="A60" s="114"/>
      <c r="B60" s="125"/>
      <c r="C60" s="115" t="s">
        <v>5</v>
      </c>
      <c r="D60" s="116" t="s">
        <v>125</v>
      </c>
      <c r="E60" s="111"/>
      <c r="F60" s="116" t="s">
        <v>255</v>
      </c>
      <c r="G60" s="168"/>
      <c r="H60" s="115">
        <v>5</v>
      </c>
      <c r="I60" s="117">
        <v>0.55000000000000004</v>
      </c>
      <c r="L60" s="12"/>
      <c r="M60"/>
      <c r="N60"/>
      <c r="O60" s="82"/>
      <c r="P60" s="83"/>
      <c r="Q60"/>
      <c r="R60"/>
      <c r="S60"/>
      <c r="T60"/>
      <c r="U60"/>
    </row>
    <row r="61" spans="1:21" s="8" customFormat="1" ht="25.5">
      <c r="A61" s="114"/>
      <c r="B61" s="125"/>
      <c r="C61" s="115" t="s">
        <v>5</v>
      </c>
      <c r="D61" s="116" t="s">
        <v>125</v>
      </c>
      <c r="E61" s="111"/>
      <c r="F61" s="116" t="s">
        <v>126</v>
      </c>
      <c r="G61" s="168"/>
      <c r="H61" s="115">
        <v>3</v>
      </c>
      <c r="I61" s="117">
        <v>0.25</v>
      </c>
      <c r="L61" s="12"/>
      <c r="M61"/>
      <c r="N61"/>
      <c r="O61" s="82"/>
      <c r="P61" s="83"/>
      <c r="Q61"/>
      <c r="R61"/>
      <c r="S61"/>
      <c r="T61"/>
      <c r="U61"/>
    </row>
    <row r="62" spans="1:21" s="8" customFormat="1">
      <c r="A62" s="114"/>
      <c r="B62" s="125"/>
      <c r="C62" s="115" t="s">
        <v>5</v>
      </c>
      <c r="D62" s="116" t="s">
        <v>125</v>
      </c>
      <c r="E62" s="111"/>
      <c r="F62" s="116" t="s">
        <v>256</v>
      </c>
      <c r="G62" s="168"/>
      <c r="H62" s="115">
        <v>3</v>
      </c>
      <c r="I62" s="117">
        <v>0.2</v>
      </c>
      <c r="L62" s="12"/>
      <c r="M62"/>
      <c r="N62"/>
      <c r="O62" s="82"/>
      <c r="P62" s="83"/>
      <c r="Q62"/>
      <c r="R62"/>
      <c r="S62"/>
      <c r="T62"/>
      <c r="U62"/>
    </row>
    <row r="63" spans="1:21" s="8" customFormat="1" ht="25.5">
      <c r="A63" s="114"/>
      <c r="B63" s="125"/>
      <c r="C63" s="115" t="s">
        <v>5</v>
      </c>
      <c r="D63" s="116" t="s">
        <v>127</v>
      </c>
      <c r="E63" s="111"/>
      <c r="F63" s="116" t="s">
        <v>257</v>
      </c>
      <c r="G63" s="168"/>
      <c r="H63" s="115">
        <v>5</v>
      </c>
      <c r="I63" s="117">
        <v>0.3</v>
      </c>
      <c r="L63" s="12"/>
      <c r="M63"/>
      <c r="N63"/>
      <c r="O63" s="82"/>
      <c r="P63" s="83"/>
      <c r="Q63"/>
      <c r="R63"/>
      <c r="S63"/>
      <c r="T63"/>
      <c r="U63"/>
    </row>
    <row r="64" spans="1:21" s="8" customFormat="1" ht="26.25" thickBot="1">
      <c r="A64" s="114"/>
      <c r="B64" s="125"/>
      <c r="C64" s="115" t="s">
        <v>5</v>
      </c>
      <c r="D64" s="116" t="s">
        <v>127</v>
      </c>
      <c r="E64" s="111"/>
      <c r="F64" s="116" t="s">
        <v>258</v>
      </c>
      <c r="G64" s="168"/>
      <c r="H64" s="115">
        <v>5</v>
      </c>
      <c r="I64" s="117">
        <v>0.2</v>
      </c>
      <c r="L64" s="12"/>
      <c r="M64"/>
      <c r="N64"/>
      <c r="O64" s="82"/>
      <c r="P64" s="83"/>
      <c r="Q64"/>
      <c r="R64"/>
      <c r="S64"/>
      <c r="T64"/>
      <c r="U64"/>
    </row>
    <row r="65" spans="1:21" s="8" customFormat="1" ht="25.5">
      <c r="A65" s="114"/>
      <c r="B65" s="125"/>
      <c r="C65" s="115" t="s">
        <v>5</v>
      </c>
      <c r="D65" s="116" t="s">
        <v>127</v>
      </c>
      <c r="E65" s="111"/>
      <c r="F65" s="116" t="s">
        <v>128</v>
      </c>
      <c r="G65" s="168"/>
      <c r="H65" s="115">
        <v>5</v>
      </c>
      <c r="I65" s="117">
        <v>0.25</v>
      </c>
      <c r="L65"/>
      <c r="M65"/>
      <c r="N65"/>
      <c r="O65" s="86"/>
      <c r="P65" s="87"/>
      <c r="Q65"/>
      <c r="R65"/>
      <c r="S65"/>
      <c r="T65"/>
      <c r="U65"/>
    </row>
    <row r="66" spans="1:21" s="8" customFormat="1" ht="26.25">
      <c r="A66" s="110">
        <v>7</v>
      </c>
      <c r="B66" s="108" t="s">
        <v>15</v>
      </c>
      <c r="C66" s="98"/>
      <c r="D66" s="101"/>
      <c r="E66" s="104"/>
      <c r="F66" s="106"/>
      <c r="G66" s="104"/>
      <c r="H66" s="100"/>
      <c r="I66" s="107"/>
      <c r="L66" s="88"/>
      <c r="M66" s="178"/>
      <c r="N66" s="89" t="s">
        <v>0</v>
      </c>
      <c r="O66" s="89" t="s">
        <v>17</v>
      </c>
      <c r="P66" s="89" t="s">
        <v>19</v>
      </c>
      <c r="Q66" s="89" t="s">
        <v>20</v>
      </c>
      <c r="R66" s="88" t="s">
        <v>22</v>
      </c>
      <c r="S66" s="89"/>
      <c r="T66" s="88"/>
      <c r="U66"/>
    </row>
    <row r="67" spans="1:21" s="8" customFormat="1" ht="38.25">
      <c r="A67" s="98"/>
      <c r="B67" s="104"/>
      <c r="C67" s="115" t="s">
        <v>5</v>
      </c>
      <c r="D67" s="116" t="s">
        <v>129</v>
      </c>
      <c r="E67" s="35" t="s">
        <v>16</v>
      </c>
      <c r="F67" s="116" t="s">
        <v>130</v>
      </c>
      <c r="G67" s="168"/>
      <c r="H67" s="115">
        <v>1</v>
      </c>
      <c r="I67" s="117">
        <v>0.3</v>
      </c>
      <c r="L67" s="88">
        <v>1</v>
      </c>
      <c r="M67" s="90">
        <f>P2+P13+P24+P35+P46+P57</f>
        <v>9.25</v>
      </c>
      <c r="N67" s="90">
        <f>P2</f>
        <v>6.0500000000000007</v>
      </c>
      <c r="O67" s="90">
        <f>P13</f>
        <v>0</v>
      </c>
      <c r="P67" s="90">
        <f>P24</f>
        <v>1.2</v>
      </c>
      <c r="Q67" s="90">
        <f>P35</f>
        <v>0</v>
      </c>
      <c r="R67" s="90">
        <f>P46</f>
        <v>2</v>
      </c>
      <c r="S67" s="90"/>
      <c r="T67" s="90">
        <f>SUM(N67:S67)</f>
        <v>9.25</v>
      </c>
      <c r="U67"/>
    </row>
    <row r="68" spans="1:21" s="8" customFormat="1" ht="25.5">
      <c r="A68" s="98"/>
      <c r="B68" s="104"/>
      <c r="C68" s="115" t="s">
        <v>5</v>
      </c>
      <c r="D68" s="116" t="s">
        <v>129</v>
      </c>
      <c r="E68" s="35"/>
      <c r="F68" s="116" t="s">
        <v>140</v>
      </c>
      <c r="G68" s="168"/>
      <c r="H68" s="115">
        <v>2</v>
      </c>
      <c r="I68" s="117">
        <v>0.25</v>
      </c>
      <c r="L68" s="88">
        <v>2</v>
      </c>
      <c r="M68" s="90">
        <f t="shared" ref="M68:M74" si="5">P3+P14+P25+P36+P47+P58</f>
        <v>15.000000000000002</v>
      </c>
      <c r="N68" s="90">
        <f t="shared" ref="N68:N74" si="6">P3</f>
        <v>4.25</v>
      </c>
      <c r="O68" s="90">
        <f t="shared" ref="O68:O74" si="7">P14</f>
        <v>2</v>
      </c>
      <c r="P68" s="90">
        <f t="shared" ref="P68:P74" si="8">P25</f>
        <v>1.7999999999999998</v>
      </c>
      <c r="Q68" s="90">
        <f t="shared" ref="Q68:Q74" si="9">P36</f>
        <v>4.4500000000000011</v>
      </c>
      <c r="R68" s="90">
        <f t="shared" ref="R68:R74" si="10">P47</f>
        <v>2.5</v>
      </c>
      <c r="S68" s="90"/>
      <c r="T68" s="90">
        <f t="shared" ref="T68:T74" si="11">SUM(N68:S68)</f>
        <v>15.000000000000002</v>
      </c>
      <c r="U68"/>
    </row>
    <row r="69" spans="1:21" s="8" customFormat="1" ht="25.5">
      <c r="A69" s="98"/>
      <c r="B69" s="104"/>
      <c r="C69" s="115" t="s">
        <v>5</v>
      </c>
      <c r="D69" s="116" t="s">
        <v>129</v>
      </c>
      <c r="E69" s="35"/>
      <c r="F69" s="116" t="s">
        <v>141</v>
      </c>
      <c r="G69" s="168"/>
      <c r="H69" s="115">
        <v>2</v>
      </c>
      <c r="I69" s="117">
        <v>0.25</v>
      </c>
      <c r="K69" s="50"/>
      <c r="L69" s="88">
        <v>3</v>
      </c>
      <c r="M69" s="90">
        <f t="shared" si="5"/>
        <v>25.099999999999998</v>
      </c>
      <c r="N69" s="90">
        <f t="shared" si="6"/>
        <v>13.450000000000003</v>
      </c>
      <c r="O69" s="90">
        <f t="shared" si="7"/>
        <v>1.5</v>
      </c>
      <c r="P69" s="90">
        <f t="shared" si="8"/>
        <v>0</v>
      </c>
      <c r="Q69" s="90">
        <f t="shared" si="9"/>
        <v>0</v>
      </c>
      <c r="R69" s="90">
        <f t="shared" si="10"/>
        <v>10.149999999999995</v>
      </c>
      <c r="S69" s="90"/>
      <c r="T69" s="90">
        <f t="shared" si="11"/>
        <v>25.099999999999998</v>
      </c>
      <c r="U69"/>
    </row>
    <row r="70" spans="1:21" s="8" customFormat="1" ht="25.5">
      <c r="A70" s="98"/>
      <c r="B70" s="104"/>
      <c r="C70" s="115" t="s">
        <v>5</v>
      </c>
      <c r="D70" s="116" t="s">
        <v>129</v>
      </c>
      <c r="E70" s="35"/>
      <c r="F70" s="116" t="s">
        <v>131</v>
      </c>
      <c r="G70" s="168"/>
      <c r="H70" s="115">
        <v>1</v>
      </c>
      <c r="I70" s="117">
        <v>0.25</v>
      </c>
      <c r="L70" s="88">
        <v>4</v>
      </c>
      <c r="M70" s="90">
        <f t="shared" si="5"/>
        <v>7.9</v>
      </c>
      <c r="N70" s="90">
        <f t="shared" si="6"/>
        <v>0.8</v>
      </c>
      <c r="O70" s="90">
        <f t="shared" si="7"/>
        <v>7.1000000000000005</v>
      </c>
      <c r="P70" s="90">
        <f t="shared" si="8"/>
        <v>0</v>
      </c>
      <c r="Q70" s="90">
        <f t="shared" si="9"/>
        <v>0</v>
      </c>
      <c r="R70" s="90">
        <f t="shared" si="10"/>
        <v>0</v>
      </c>
      <c r="S70" s="90"/>
      <c r="T70" s="90">
        <f t="shared" si="11"/>
        <v>7.9</v>
      </c>
      <c r="U70"/>
    </row>
    <row r="71" spans="1:21" s="8" customFormat="1">
      <c r="A71" s="98"/>
      <c r="B71" s="104"/>
      <c r="C71" s="115" t="s">
        <v>5</v>
      </c>
      <c r="D71" s="116" t="s">
        <v>129</v>
      </c>
      <c r="E71" s="35"/>
      <c r="F71" s="116" t="s">
        <v>137</v>
      </c>
      <c r="G71" s="168"/>
      <c r="H71" s="115">
        <v>1</v>
      </c>
      <c r="I71" s="117">
        <v>0.2</v>
      </c>
      <c r="L71" s="88">
        <v>5</v>
      </c>
      <c r="M71" s="90">
        <f t="shared" si="5"/>
        <v>8.5499999999999989</v>
      </c>
      <c r="N71" s="90">
        <f t="shared" si="6"/>
        <v>3.6999999999999988</v>
      </c>
      <c r="O71" s="90">
        <f t="shared" si="7"/>
        <v>1.6</v>
      </c>
      <c r="P71" s="90">
        <f t="shared" si="8"/>
        <v>0.25</v>
      </c>
      <c r="Q71" s="90">
        <f t="shared" si="9"/>
        <v>2.4000000000000004</v>
      </c>
      <c r="R71" s="90">
        <f t="shared" si="10"/>
        <v>0.6</v>
      </c>
      <c r="S71" s="90"/>
      <c r="T71" s="90">
        <f t="shared" si="11"/>
        <v>8.5499999999999989</v>
      </c>
      <c r="U71"/>
    </row>
    <row r="72" spans="1:21" s="8" customFormat="1" ht="25.5">
      <c r="A72" s="98"/>
      <c r="B72" s="104"/>
      <c r="C72" s="115" t="s">
        <v>5</v>
      </c>
      <c r="D72" s="116" t="s">
        <v>129</v>
      </c>
      <c r="E72" s="35" t="s">
        <v>16</v>
      </c>
      <c r="F72" s="116" t="s">
        <v>132</v>
      </c>
      <c r="G72" s="168"/>
      <c r="H72" s="115">
        <v>2</v>
      </c>
      <c r="I72" s="117">
        <v>0.3</v>
      </c>
      <c r="L72" s="88">
        <v>6</v>
      </c>
      <c r="M72" s="90">
        <f t="shared" si="5"/>
        <v>5.5500000000000007</v>
      </c>
      <c r="N72" s="90">
        <f t="shared" si="6"/>
        <v>0</v>
      </c>
      <c r="O72" s="90">
        <f t="shared" si="7"/>
        <v>3.2</v>
      </c>
      <c r="P72" s="90">
        <f t="shared" si="8"/>
        <v>0.35</v>
      </c>
      <c r="Q72" s="90">
        <f t="shared" si="9"/>
        <v>2</v>
      </c>
      <c r="R72" s="90">
        <f t="shared" si="10"/>
        <v>0</v>
      </c>
      <c r="S72" s="90"/>
      <c r="T72" s="90">
        <f t="shared" si="11"/>
        <v>5.5500000000000007</v>
      </c>
      <c r="U72"/>
    </row>
    <row r="73" spans="1:21" s="8" customFormat="1" ht="51">
      <c r="A73" s="98"/>
      <c r="B73" s="104"/>
      <c r="C73" s="115" t="s">
        <v>5</v>
      </c>
      <c r="D73" s="116" t="s">
        <v>129</v>
      </c>
      <c r="E73" s="35"/>
      <c r="F73" s="116" t="s">
        <v>133</v>
      </c>
      <c r="G73" s="168"/>
      <c r="H73" s="115">
        <v>1</v>
      </c>
      <c r="I73" s="117">
        <v>0.6</v>
      </c>
      <c r="L73" s="88">
        <v>7</v>
      </c>
      <c r="M73" s="90">
        <f t="shared" si="5"/>
        <v>10.849999999999998</v>
      </c>
      <c r="N73" s="90">
        <f t="shared" si="6"/>
        <v>0.3</v>
      </c>
      <c r="O73" s="90">
        <f t="shared" si="7"/>
        <v>0</v>
      </c>
      <c r="P73" s="90">
        <f t="shared" si="8"/>
        <v>8.0999999999999979</v>
      </c>
      <c r="Q73" s="90">
        <f t="shared" si="9"/>
        <v>2.4499999999999997</v>
      </c>
      <c r="R73" s="90">
        <f t="shared" si="10"/>
        <v>0</v>
      </c>
      <c r="S73" s="90"/>
      <c r="T73" s="90">
        <f t="shared" si="11"/>
        <v>10.849999999999998</v>
      </c>
      <c r="U73"/>
    </row>
    <row r="74" spans="1:21" s="8" customFormat="1" ht="25.5">
      <c r="A74" s="98"/>
      <c r="B74" s="104"/>
      <c r="C74" s="115" t="s">
        <v>5</v>
      </c>
      <c r="D74" s="116" t="s">
        <v>129</v>
      </c>
      <c r="E74" s="35"/>
      <c r="F74" s="116" t="s">
        <v>138</v>
      </c>
      <c r="G74" s="168"/>
      <c r="H74" s="115">
        <v>1</v>
      </c>
      <c r="I74" s="117">
        <v>0.35</v>
      </c>
      <c r="L74" s="88">
        <v>8</v>
      </c>
      <c r="M74" s="90">
        <f t="shared" si="5"/>
        <v>17.8</v>
      </c>
      <c r="N74" s="90">
        <f t="shared" si="6"/>
        <v>1.4500000000000002</v>
      </c>
      <c r="O74" s="90">
        <f t="shared" si="7"/>
        <v>1.6</v>
      </c>
      <c r="P74" s="90">
        <f t="shared" si="8"/>
        <v>2.2999999999999998</v>
      </c>
      <c r="Q74" s="90">
        <f t="shared" si="9"/>
        <v>1.7000000000000002</v>
      </c>
      <c r="R74" s="90">
        <f t="shared" si="10"/>
        <v>10.750000000000002</v>
      </c>
      <c r="S74" s="90"/>
      <c r="T74" s="90">
        <f t="shared" si="11"/>
        <v>17.8</v>
      </c>
      <c r="U74"/>
    </row>
    <row r="75" spans="1:21" s="8" customFormat="1">
      <c r="A75" s="98"/>
      <c r="B75" s="104"/>
      <c r="C75" s="115" t="s">
        <v>5</v>
      </c>
      <c r="D75" s="116" t="s">
        <v>129</v>
      </c>
      <c r="E75" s="35"/>
      <c r="F75" s="116" t="s">
        <v>139</v>
      </c>
      <c r="G75" s="168"/>
      <c r="H75" s="115">
        <v>1</v>
      </c>
      <c r="I75" s="117">
        <v>0.35</v>
      </c>
      <c r="L75"/>
      <c r="M75"/>
      <c r="N75" s="64">
        <f>SUM(N67:N74)</f>
        <v>30.000000000000004</v>
      </c>
      <c r="O75" s="64">
        <f t="shared" ref="O75:T75" si="12">SUM(O67:O74)</f>
        <v>17.000000000000004</v>
      </c>
      <c r="P75" s="64">
        <f t="shared" si="12"/>
        <v>13.999999999999996</v>
      </c>
      <c r="Q75" s="64">
        <f t="shared" si="12"/>
        <v>13</v>
      </c>
      <c r="R75" s="64">
        <f t="shared" si="12"/>
        <v>25.999999999999996</v>
      </c>
      <c r="S75" s="64">
        <f>SUM(N75:R75)</f>
        <v>100</v>
      </c>
      <c r="T75" s="64">
        <f t="shared" si="12"/>
        <v>99.999999999999986</v>
      </c>
      <c r="U75"/>
    </row>
    <row r="76" spans="1:21" s="8" customFormat="1" ht="25.5">
      <c r="A76" s="98"/>
      <c r="B76" s="104"/>
      <c r="C76" s="115" t="s">
        <v>5</v>
      </c>
      <c r="D76" s="116" t="s">
        <v>129</v>
      </c>
      <c r="E76" s="35"/>
      <c r="F76" s="116" t="s">
        <v>134</v>
      </c>
      <c r="G76" s="168"/>
      <c r="H76" s="115">
        <v>2</v>
      </c>
      <c r="I76" s="117">
        <v>0.2</v>
      </c>
      <c r="L76"/>
      <c r="M76"/>
      <c r="N76"/>
      <c r="O76"/>
      <c r="P76"/>
      <c r="Q76"/>
      <c r="R76"/>
      <c r="S76"/>
      <c r="T76"/>
      <c r="U76"/>
    </row>
    <row r="77" spans="1:21" s="8" customFormat="1" ht="26.25" thickBot="1">
      <c r="A77" s="98"/>
      <c r="B77" s="104"/>
      <c r="C77" s="115" t="s">
        <v>5</v>
      </c>
      <c r="D77" s="116" t="s">
        <v>129</v>
      </c>
      <c r="E77" s="35"/>
      <c r="F77" s="116" t="s">
        <v>135</v>
      </c>
      <c r="G77" s="168"/>
      <c r="H77" s="115">
        <v>2</v>
      </c>
      <c r="I77" s="117">
        <v>0.3</v>
      </c>
      <c r="L77" s="91"/>
      <c r="M77" s="92" t="s">
        <v>104</v>
      </c>
      <c r="N77" s="92" t="s">
        <v>17</v>
      </c>
      <c r="O77" s="92" t="s">
        <v>19</v>
      </c>
      <c r="P77" s="92" t="s">
        <v>20</v>
      </c>
      <c r="Q77" s="92" t="s">
        <v>22</v>
      </c>
      <c r="R77" s="92" t="s">
        <v>103</v>
      </c>
      <c r="S77"/>
      <c r="T77"/>
      <c r="U77"/>
    </row>
    <row r="78" spans="1:21" s="8" customFormat="1" ht="39" thickBot="1">
      <c r="A78" s="98"/>
      <c r="B78" s="104"/>
      <c r="C78" s="115" t="s">
        <v>5</v>
      </c>
      <c r="D78" s="116" t="s">
        <v>129</v>
      </c>
      <c r="E78" s="35"/>
      <c r="F78" s="116" t="s">
        <v>136</v>
      </c>
      <c r="G78" s="168"/>
      <c r="H78" s="115">
        <v>2</v>
      </c>
      <c r="I78" s="117">
        <v>0.3</v>
      </c>
      <c r="L78" s="92">
        <v>1</v>
      </c>
      <c r="M78" s="94">
        <v>5.4</v>
      </c>
      <c r="N78" s="95">
        <v>1.4</v>
      </c>
      <c r="O78" s="95">
        <v>1.2</v>
      </c>
      <c r="P78" s="95">
        <v>0</v>
      </c>
      <c r="Q78" s="95">
        <v>2</v>
      </c>
      <c r="R78" s="93"/>
      <c r="S78">
        <f t="shared" ref="S78:S86" si="13">SUM(M78:R78)</f>
        <v>10</v>
      </c>
      <c r="T78"/>
      <c r="U78"/>
    </row>
    <row r="79" spans="1:21" s="8" customFormat="1" ht="78" thickBot="1">
      <c r="A79" s="110"/>
      <c r="B79" s="109"/>
      <c r="C79" s="100" t="s">
        <v>5</v>
      </c>
      <c r="D79" s="101" t="s">
        <v>118</v>
      </c>
      <c r="E79" s="110"/>
      <c r="F79" s="103" t="s">
        <v>119</v>
      </c>
      <c r="G79" s="104"/>
      <c r="H79" s="100">
        <v>3</v>
      </c>
      <c r="I79" s="107">
        <v>2</v>
      </c>
      <c r="L79" s="92">
        <v>2</v>
      </c>
      <c r="M79" s="96">
        <v>4.8499999999999996</v>
      </c>
      <c r="N79" s="97">
        <v>3.6</v>
      </c>
      <c r="O79" s="97">
        <v>3.6</v>
      </c>
      <c r="P79" s="97">
        <v>0.45</v>
      </c>
      <c r="Q79" s="97">
        <v>2.5</v>
      </c>
      <c r="R79" s="93"/>
      <c r="S79">
        <f t="shared" si="13"/>
        <v>14.999999999999998</v>
      </c>
      <c r="T79"/>
      <c r="U79"/>
    </row>
    <row r="80" spans="1:21" s="8" customFormat="1" ht="78" thickBot="1">
      <c r="A80" s="110"/>
      <c r="B80" s="109"/>
      <c r="C80" s="100" t="s">
        <v>5</v>
      </c>
      <c r="D80" s="101" t="s">
        <v>118</v>
      </c>
      <c r="E80" s="110"/>
      <c r="F80" s="103" t="s">
        <v>120</v>
      </c>
      <c r="G80" s="104"/>
      <c r="H80" s="100">
        <v>1</v>
      </c>
      <c r="I80" s="107">
        <v>2</v>
      </c>
      <c r="L80" s="92">
        <v>3</v>
      </c>
      <c r="M80" s="96">
        <v>9.75</v>
      </c>
      <c r="N80" s="97">
        <v>4.2</v>
      </c>
      <c r="O80" s="97">
        <v>0</v>
      </c>
      <c r="P80" s="97">
        <v>0.9</v>
      </c>
      <c r="Q80" s="97">
        <v>10.15</v>
      </c>
      <c r="R80" s="93"/>
      <c r="S80">
        <f t="shared" si="13"/>
        <v>25</v>
      </c>
      <c r="T80"/>
      <c r="U80"/>
    </row>
    <row r="81" spans="1:21" s="8" customFormat="1" ht="90.75" thickBot="1">
      <c r="A81" s="110"/>
      <c r="B81" s="109"/>
      <c r="C81" s="100" t="s">
        <v>5</v>
      </c>
      <c r="D81" s="101" t="s">
        <v>118</v>
      </c>
      <c r="E81" s="110"/>
      <c r="F81" s="103" t="s">
        <v>121</v>
      </c>
      <c r="G81" s="104"/>
      <c r="H81" s="100">
        <v>1</v>
      </c>
      <c r="I81" s="107">
        <v>1.2</v>
      </c>
      <c r="L81" s="92">
        <v>4</v>
      </c>
      <c r="M81" s="96">
        <v>2.2999999999999998</v>
      </c>
      <c r="N81" s="97">
        <v>2.15</v>
      </c>
      <c r="O81" s="97">
        <v>2</v>
      </c>
      <c r="P81" s="97">
        <v>0.55000000000000004</v>
      </c>
      <c r="Q81" s="97">
        <v>0</v>
      </c>
      <c r="R81" s="93"/>
      <c r="S81">
        <f t="shared" si="13"/>
        <v>6.9999999999999991</v>
      </c>
      <c r="T81"/>
      <c r="U81"/>
    </row>
    <row r="82" spans="1:21" s="8" customFormat="1" ht="90.75" thickBot="1">
      <c r="A82" s="110"/>
      <c r="B82" s="109"/>
      <c r="C82" s="100" t="s">
        <v>5</v>
      </c>
      <c r="D82" s="101" t="s">
        <v>118</v>
      </c>
      <c r="E82" s="110"/>
      <c r="F82" s="103" t="s">
        <v>122</v>
      </c>
      <c r="G82" s="104"/>
      <c r="H82" s="100">
        <v>1</v>
      </c>
      <c r="I82" s="107">
        <v>0.8</v>
      </c>
      <c r="K82"/>
      <c r="L82" s="92">
        <v>5</v>
      </c>
      <c r="M82" s="96">
        <v>3.15</v>
      </c>
      <c r="N82" s="97">
        <v>2.4</v>
      </c>
      <c r="O82" s="97">
        <v>0.3</v>
      </c>
      <c r="P82" s="97">
        <v>2.1</v>
      </c>
      <c r="Q82" s="97">
        <v>2.0499999999999998</v>
      </c>
      <c r="R82" s="93"/>
      <c r="S82">
        <f t="shared" si="13"/>
        <v>10</v>
      </c>
      <c r="T82"/>
      <c r="U82"/>
    </row>
    <row r="83" spans="1:21" s="8" customFormat="1" ht="16.5" thickBot="1">
      <c r="A83" s="118">
        <v>8</v>
      </c>
      <c r="B83" s="119" t="s">
        <v>43</v>
      </c>
      <c r="C83" s="120"/>
      <c r="D83" s="121"/>
      <c r="E83" s="120"/>
      <c r="F83" s="121"/>
      <c r="G83" s="125"/>
      <c r="H83" s="113"/>
      <c r="I83" s="122"/>
      <c r="J83"/>
      <c r="K83"/>
      <c r="L83" s="92">
        <v>6</v>
      </c>
      <c r="M83" s="96">
        <v>0</v>
      </c>
      <c r="N83" s="97">
        <v>0.9</v>
      </c>
      <c r="O83" s="97">
        <v>2.4</v>
      </c>
      <c r="P83" s="97">
        <v>1.7</v>
      </c>
      <c r="Q83" s="97">
        <v>0</v>
      </c>
      <c r="R83" s="93"/>
      <c r="S83">
        <f t="shared" si="13"/>
        <v>5</v>
      </c>
      <c r="T83"/>
      <c r="U83"/>
    </row>
    <row r="84" spans="1:21" ht="27" thickBot="1">
      <c r="A84" s="120"/>
      <c r="B84" s="121"/>
      <c r="C84" s="114" t="s">
        <v>5</v>
      </c>
      <c r="D84" s="123" t="s">
        <v>142</v>
      </c>
      <c r="E84" s="118"/>
      <c r="F84" s="119" t="s">
        <v>28</v>
      </c>
      <c r="G84" s="125"/>
      <c r="H84" s="113">
        <v>2</v>
      </c>
      <c r="I84" s="122">
        <v>0.15</v>
      </c>
      <c r="L84" s="92">
        <v>7</v>
      </c>
      <c r="M84" s="96">
        <v>3.15</v>
      </c>
      <c r="N84" s="97">
        <v>0</v>
      </c>
      <c r="O84" s="97">
        <v>3.7</v>
      </c>
      <c r="P84" s="97">
        <v>3.15</v>
      </c>
      <c r="Q84" s="97">
        <v>0</v>
      </c>
      <c r="R84" s="93"/>
      <c r="S84">
        <f t="shared" si="13"/>
        <v>10</v>
      </c>
    </row>
    <row r="85" spans="1:21" ht="39.75" thickBot="1">
      <c r="A85" s="120"/>
      <c r="B85" s="121"/>
      <c r="C85" s="114" t="s">
        <v>5</v>
      </c>
      <c r="D85" s="123" t="s">
        <v>142</v>
      </c>
      <c r="E85" s="118"/>
      <c r="F85" s="124" t="s">
        <v>27</v>
      </c>
      <c r="G85" s="125"/>
      <c r="H85" s="113">
        <v>8</v>
      </c>
      <c r="I85" s="122">
        <v>0.5</v>
      </c>
      <c r="L85" s="92">
        <v>8</v>
      </c>
      <c r="M85" s="96">
        <v>1.4</v>
      </c>
      <c r="N85" s="97">
        <v>0.35</v>
      </c>
      <c r="O85" s="97">
        <v>2.8</v>
      </c>
      <c r="P85" s="97">
        <v>4.1500000000000004</v>
      </c>
      <c r="Q85" s="97">
        <v>9.3000000000000007</v>
      </c>
      <c r="R85" s="93"/>
      <c r="S85">
        <f t="shared" si="13"/>
        <v>18</v>
      </c>
    </row>
    <row r="86" spans="1:21" ht="39">
      <c r="A86" s="120"/>
      <c r="B86" s="121"/>
      <c r="C86" s="114" t="s">
        <v>5</v>
      </c>
      <c r="D86" s="123" t="s">
        <v>142</v>
      </c>
      <c r="E86" s="118"/>
      <c r="F86" s="119" t="s">
        <v>144</v>
      </c>
      <c r="G86" s="125"/>
      <c r="H86" s="113">
        <v>2</v>
      </c>
      <c r="I86" s="122">
        <v>0.2</v>
      </c>
      <c r="M86">
        <f t="shared" ref="M86:R86" si="14">SUM(M78:M85)</f>
        <v>29.999999999999996</v>
      </c>
      <c r="N86">
        <f t="shared" si="14"/>
        <v>15</v>
      </c>
      <c r="O86">
        <f t="shared" si="14"/>
        <v>16</v>
      </c>
      <c r="P86">
        <f t="shared" si="14"/>
        <v>13</v>
      </c>
      <c r="Q86">
        <f t="shared" si="14"/>
        <v>26</v>
      </c>
      <c r="R86">
        <f t="shared" si="14"/>
        <v>0</v>
      </c>
      <c r="S86">
        <f t="shared" si="13"/>
        <v>100</v>
      </c>
    </row>
    <row r="87" spans="1:21">
      <c r="A87" s="120"/>
      <c r="B87" s="121"/>
      <c r="C87" s="114" t="s">
        <v>5</v>
      </c>
      <c r="D87" s="123" t="s">
        <v>142</v>
      </c>
      <c r="E87" s="118"/>
      <c r="F87" s="119" t="s">
        <v>145</v>
      </c>
      <c r="G87" s="125"/>
      <c r="H87" s="113">
        <v>2</v>
      </c>
      <c r="I87" s="122">
        <v>0.25</v>
      </c>
    </row>
    <row r="88" spans="1:21" ht="26.25">
      <c r="A88" s="120"/>
      <c r="B88" s="121"/>
      <c r="C88" s="114" t="s">
        <v>5</v>
      </c>
      <c r="D88" s="123" t="s">
        <v>142</v>
      </c>
      <c r="E88" s="118"/>
      <c r="F88" s="119" t="s">
        <v>147</v>
      </c>
      <c r="G88" s="125"/>
      <c r="H88" s="113">
        <v>2</v>
      </c>
      <c r="I88" s="122">
        <v>0.7</v>
      </c>
      <c r="U88" t="s">
        <v>105</v>
      </c>
    </row>
    <row r="89" spans="1:21">
      <c r="A89" s="120"/>
      <c r="B89" s="121"/>
      <c r="C89" s="114" t="s">
        <v>5</v>
      </c>
      <c r="D89" s="123" t="s">
        <v>142</v>
      </c>
      <c r="E89" s="118"/>
      <c r="F89" s="119" t="s">
        <v>146</v>
      </c>
      <c r="G89" s="125"/>
      <c r="H89" s="113">
        <v>2</v>
      </c>
      <c r="I89" s="122">
        <v>0.3</v>
      </c>
    </row>
    <row r="90" spans="1:21" ht="26.25">
      <c r="A90" s="120"/>
      <c r="B90" s="121"/>
      <c r="C90" s="114" t="s">
        <v>5</v>
      </c>
      <c r="D90" s="123" t="s">
        <v>142</v>
      </c>
      <c r="E90" s="118"/>
      <c r="F90" s="119" t="s">
        <v>156</v>
      </c>
      <c r="G90" s="125"/>
      <c r="H90" s="113">
        <v>2</v>
      </c>
      <c r="I90" s="122">
        <v>0.25</v>
      </c>
    </row>
    <row r="91" spans="1:21">
      <c r="A91" s="120"/>
      <c r="B91" s="121"/>
      <c r="C91" s="114"/>
      <c r="D91" s="123"/>
      <c r="E91" s="118"/>
      <c r="F91" s="119" t="s">
        <v>157</v>
      </c>
      <c r="G91" s="125"/>
      <c r="H91" s="113">
        <v>2</v>
      </c>
      <c r="I91" s="122">
        <v>0.4</v>
      </c>
      <c r="K91" s="64"/>
    </row>
    <row r="92" spans="1:21">
      <c r="A92" s="120"/>
      <c r="B92" s="121"/>
      <c r="C92" s="114" t="s">
        <v>5</v>
      </c>
      <c r="D92" s="123" t="s">
        <v>142</v>
      </c>
      <c r="E92" s="118"/>
      <c r="F92" s="119" t="s">
        <v>158</v>
      </c>
      <c r="G92" s="125"/>
      <c r="H92" s="113">
        <v>2</v>
      </c>
      <c r="I92" s="122">
        <v>0.4</v>
      </c>
      <c r="K92" s="64"/>
    </row>
    <row r="93" spans="1:21">
      <c r="A93" s="120"/>
      <c r="B93" s="121"/>
      <c r="C93" s="113" t="s">
        <v>73</v>
      </c>
      <c r="D93" s="116" t="s">
        <v>143</v>
      </c>
      <c r="E93" s="125"/>
      <c r="F93" s="119"/>
      <c r="G93" s="125"/>
      <c r="H93" s="113">
        <v>4</v>
      </c>
      <c r="I93" s="126">
        <v>0.4</v>
      </c>
      <c r="K93" s="64"/>
    </row>
    <row r="94" spans="1:21" ht="51.75">
      <c r="A94" s="120"/>
      <c r="B94" s="121"/>
      <c r="C94" s="115"/>
      <c r="D94" s="116"/>
      <c r="E94" s="127">
        <v>0</v>
      </c>
      <c r="F94" s="119" t="s">
        <v>84</v>
      </c>
      <c r="G94" s="125"/>
      <c r="H94" s="113"/>
      <c r="I94" s="126"/>
      <c r="K94" s="64"/>
    </row>
    <row r="95" spans="1:21" ht="64.5">
      <c r="A95" s="120"/>
      <c r="B95" s="121"/>
      <c r="C95" s="115"/>
      <c r="D95" s="116"/>
      <c r="E95" s="127">
        <v>1</v>
      </c>
      <c r="F95" s="119" t="s">
        <v>85</v>
      </c>
      <c r="G95" s="125"/>
      <c r="H95" s="113"/>
      <c r="I95" s="126"/>
    </row>
    <row r="96" spans="1:21" ht="77.25">
      <c r="A96" s="120"/>
      <c r="B96" s="121"/>
      <c r="C96" s="128"/>
      <c r="D96" s="116"/>
      <c r="E96" s="127">
        <v>2</v>
      </c>
      <c r="F96" s="119" t="s">
        <v>86</v>
      </c>
      <c r="G96" s="125"/>
      <c r="H96" s="113"/>
      <c r="I96" s="126"/>
    </row>
    <row r="97" spans="1:11" ht="39">
      <c r="A97" s="120"/>
      <c r="B97" s="121"/>
      <c r="C97" s="128"/>
      <c r="D97" s="116"/>
      <c r="E97" s="127">
        <v>3</v>
      </c>
      <c r="F97" s="119" t="s">
        <v>87</v>
      </c>
      <c r="G97" s="125"/>
      <c r="H97" s="113"/>
      <c r="I97" s="126"/>
    </row>
    <row r="98" spans="1:11" ht="26.25">
      <c r="A98" s="129">
        <v>9</v>
      </c>
      <c r="B98" s="130" t="s">
        <v>148</v>
      </c>
      <c r="C98" s="131"/>
      <c r="D98" s="132"/>
      <c r="E98" s="133"/>
      <c r="F98" s="130"/>
      <c r="G98" s="134"/>
      <c r="H98" s="135"/>
      <c r="I98" s="136"/>
    </row>
    <row r="99" spans="1:11" ht="25.5">
      <c r="A99" s="129"/>
      <c r="B99" s="137"/>
      <c r="C99" s="135" t="s">
        <v>5</v>
      </c>
      <c r="D99" s="138" t="s">
        <v>149</v>
      </c>
      <c r="E99" s="133"/>
      <c r="F99" s="132" t="s">
        <v>88</v>
      </c>
      <c r="G99" s="134"/>
      <c r="H99" s="135">
        <v>5</v>
      </c>
      <c r="I99" s="136">
        <v>0.15</v>
      </c>
    </row>
    <row r="100" spans="1:11">
      <c r="A100" s="129"/>
      <c r="B100" s="137"/>
      <c r="C100" s="135" t="s">
        <v>5</v>
      </c>
      <c r="D100" s="138" t="s">
        <v>149</v>
      </c>
      <c r="E100" s="133"/>
      <c r="F100" s="132" t="s">
        <v>150</v>
      </c>
      <c r="G100" s="134"/>
      <c r="H100" s="135">
        <v>5</v>
      </c>
      <c r="I100" s="136">
        <v>0.25</v>
      </c>
    </row>
    <row r="101" spans="1:11">
      <c r="A101" s="129"/>
      <c r="B101" s="137"/>
      <c r="C101" s="135" t="s">
        <v>5</v>
      </c>
      <c r="D101" s="138" t="s">
        <v>149</v>
      </c>
      <c r="E101" s="133"/>
      <c r="F101" s="132" t="s">
        <v>151</v>
      </c>
      <c r="G101" s="134"/>
      <c r="H101" s="135">
        <v>5</v>
      </c>
      <c r="I101" s="136">
        <v>0.3</v>
      </c>
    </row>
    <row r="102" spans="1:11" ht="26.25">
      <c r="A102" s="129"/>
      <c r="B102" s="137"/>
      <c r="C102" s="135" t="s">
        <v>5</v>
      </c>
      <c r="D102" s="138" t="s">
        <v>149</v>
      </c>
      <c r="E102" s="133"/>
      <c r="F102" s="130" t="s">
        <v>147</v>
      </c>
      <c r="G102" s="134"/>
      <c r="H102" s="135">
        <v>5</v>
      </c>
      <c r="I102" s="136">
        <v>0.3</v>
      </c>
    </row>
    <row r="103" spans="1:11" ht="26.25">
      <c r="A103" s="129"/>
      <c r="B103" s="137"/>
      <c r="C103" s="135" t="s">
        <v>5</v>
      </c>
      <c r="D103" s="138" t="s">
        <v>149</v>
      </c>
      <c r="E103" s="133"/>
      <c r="F103" s="130" t="s">
        <v>152</v>
      </c>
      <c r="G103" s="134"/>
      <c r="H103" s="135">
        <v>5</v>
      </c>
      <c r="I103" s="136">
        <v>0.3</v>
      </c>
    </row>
    <row r="104" spans="1:11" ht="26.25">
      <c r="A104" s="129"/>
      <c r="B104" s="137"/>
      <c r="C104" s="135" t="s">
        <v>5</v>
      </c>
      <c r="D104" s="138" t="s">
        <v>149</v>
      </c>
      <c r="E104" s="133"/>
      <c r="F104" s="130" t="s">
        <v>153</v>
      </c>
      <c r="G104" s="134"/>
      <c r="H104" s="135">
        <v>5</v>
      </c>
      <c r="I104" s="136">
        <v>0.3</v>
      </c>
    </row>
    <row r="105" spans="1:11" ht="26.25">
      <c r="A105" s="129"/>
      <c r="B105" s="137"/>
      <c r="C105" s="135" t="s">
        <v>5</v>
      </c>
      <c r="D105" s="138" t="s">
        <v>149</v>
      </c>
      <c r="E105" s="133"/>
      <c r="F105" s="130" t="s">
        <v>154</v>
      </c>
      <c r="G105" s="134"/>
      <c r="H105" s="135">
        <v>5</v>
      </c>
      <c r="I105" s="136">
        <v>0.3</v>
      </c>
    </row>
    <row r="106" spans="1:11" ht="26.25">
      <c r="A106" s="139"/>
      <c r="B106" s="140"/>
      <c r="C106" s="135" t="s">
        <v>5</v>
      </c>
      <c r="D106" s="138" t="s">
        <v>149</v>
      </c>
      <c r="E106" s="131"/>
      <c r="F106" s="130" t="s">
        <v>155</v>
      </c>
      <c r="G106" s="134"/>
      <c r="H106" s="135">
        <v>5</v>
      </c>
      <c r="I106" s="136">
        <v>0.3</v>
      </c>
    </row>
    <row r="107" spans="1:11">
      <c r="A107" s="139"/>
      <c r="B107" s="140"/>
      <c r="C107" s="113" t="s">
        <v>73</v>
      </c>
      <c r="D107" s="116" t="s">
        <v>197</v>
      </c>
      <c r="E107" s="125"/>
      <c r="F107" s="119"/>
      <c r="G107" s="125"/>
      <c r="H107" s="113">
        <v>4</v>
      </c>
      <c r="I107" s="126">
        <v>0.4</v>
      </c>
    </row>
    <row r="108" spans="1:11" ht="51.75">
      <c r="A108" s="139"/>
      <c r="B108" s="140"/>
      <c r="C108" s="115"/>
      <c r="D108" s="116"/>
      <c r="E108" s="127">
        <v>0</v>
      </c>
      <c r="F108" s="119" t="s">
        <v>84</v>
      </c>
      <c r="G108" s="125"/>
      <c r="H108" s="113"/>
      <c r="I108" s="126"/>
    </row>
    <row r="109" spans="1:11" ht="64.5">
      <c r="A109" s="139"/>
      <c r="B109" s="140"/>
      <c r="C109" s="115"/>
      <c r="D109" s="116"/>
      <c r="E109" s="127">
        <v>1</v>
      </c>
      <c r="F109" s="119" t="s">
        <v>85</v>
      </c>
      <c r="G109" s="125"/>
      <c r="H109" s="113"/>
      <c r="I109" s="126"/>
    </row>
    <row r="110" spans="1:11" ht="77.25">
      <c r="A110" s="139"/>
      <c r="B110" s="140"/>
      <c r="C110" s="128"/>
      <c r="D110" s="116"/>
      <c r="E110" s="127">
        <v>2</v>
      </c>
      <c r="F110" s="119" t="s">
        <v>86</v>
      </c>
      <c r="G110" s="125"/>
      <c r="H110" s="113"/>
      <c r="I110" s="126"/>
    </row>
    <row r="111" spans="1:11" ht="39">
      <c r="A111" s="139"/>
      <c r="B111" s="140"/>
      <c r="C111" s="128"/>
      <c r="D111" s="116"/>
      <c r="E111" s="127">
        <v>3</v>
      </c>
      <c r="F111" s="119" t="s">
        <v>87</v>
      </c>
      <c r="G111" s="125"/>
      <c r="H111" s="113"/>
      <c r="I111" s="126"/>
    </row>
    <row r="112" spans="1:11" ht="18.75">
      <c r="A112" s="67" t="s">
        <v>17</v>
      </c>
      <c r="B112" s="183" t="s">
        <v>18</v>
      </c>
      <c r="C112" s="183"/>
      <c r="D112" s="183"/>
      <c r="E112" s="183"/>
      <c r="F112" s="183"/>
      <c r="G112" s="183"/>
      <c r="H112" s="68"/>
      <c r="I112" s="69">
        <f>SUM(I113:I172)</f>
        <v>17.000000000000004</v>
      </c>
      <c r="K112">
        <v>17</v>
      </c>
    </row>
    <row r="113" spans="1:9">
      <c r="A113" s="20">
        <v>1</v>
      </c>
      <c r="B113" s="17" t="s">
        <v>230</v>
      </c>
      <c r="C113" s="33"/>
      <c r="D113" s="60"/>
      <c r="E113" s="35"/>
      <c r="F113" s="60"/>
      <c r="G113" s="169"/>
      <c r="H113" s="33"/>
      <c r="I113" s="36"/>
    </row>
    <row r="114" spans="1:9" ht="76.5">
      <c r="A114" s="20"/>
      <c r="B114" s="164"/>
      <c r="C114" s="20" t="s">
        <v>5</v>
      </c>
      <c r="D114" s="60" t="s">
        <v>233</v>
      </c>
      <c r="E114" s="35"/>
      <c r="F114" s="60" t="s">
        <v>237</v>
      </c>
      <c r="G114" s="169"/>
      <c r="H114" s="33">
        <v>5</v>
      </c>
      <c r="I114" s="36">
        <v>0.8</v>
      </c>
    </row>
    <row r="115" spans="1:9" ht="38.25">
      <c r="A115" s="20"/>
      <c r="B115" s="164"/>
      <c r="C115" s="20" t="s">
        <v>5</v>
      </c>
      <c r="D115" s="60" t="s">
        <v>234</v>
      </c>
      <c r="E115" s="35"/>
      <c r="F115" s="60" t="s">
        <v>235</v>
      </c>
      <c r="G115" s="169"/>
      <c r="H115" s="33">
        <v>4</v>
      </c>
      <c r="I115" s="36">
        <v>0.7</v>
      </c>
    </row>
    <row r="116" spans="1:9" ht="76.5">
      <c r="A116" s="20"/>
      <c r="B116" s="164"/>
      <c r="C116" s="20" t="s">
        <v>5</v>
      </c>
      <c r="D116" s="60" t="s">
        <v>231</v>
      </c>
      <c r="E116" s="35"/>
      <c r="F116" s="60" t="s">
        <v>236</v>
      </c>
      <c r="G116" s="169"/>
      <c r="H116" s="33">
        <v>4</v>
      </c>
      <c r="I116" s="36">
        <v>0.7</v>
      </c>
    </row>
    <row r="117" spans="1:9" ht="25.5">
      <c r="A117" s="20"/>
      <c r="B117" s="164"/>
      <c r="C117" s="20" t="s">
        <v>5</v>
      </c>
      <c r="D117" s="60" t="s">
        <v>232</v>
      </c>
      <c r="E117" s="35"/>
      <c r="F117" s="60" t="s">
        <v>244</v>
      </c>
      <c r="G117" s="169"/>
      <c r="H117" s="33">
        <v>4</v>
      </c>
      <c r="I117" s="36">
        <v>0.2</v>
      </c>
    </row>
    <row r="118" spans="1:9">
      <c r="A118" s="20">
        <v>2</v>
      </c>
      <c r="B118" s="17" t="s">
        <v>238</v>
      </c>
      <c r="C118" s="33"/>
      <c r="D118" s="60"/>
      <c r="E118" s="35"/>
      <c r="F118" s="60"/>
      <c r="G118" s="169"/>
      <c r="H118" s="33"/>
      <c r="I118" s="36"/>
    </row>
    <row r="119" spans="1:9">
      <c r="A119" s="20"/>
      <c r="B119" s="164"/>
      <c r="C119" s="20" t="s">
        <v>5</v>
      </c>
      <c r="D119" s="60" t="s">
        <v>240</v>
      </c>
      <c r="E119" s="35"/>
      <c r="F119" s="60" t="s">
        <v>72</v>
      </c>
      <c r="G119" s="169"/>
      <c r="H119" s="33">
        <v>3</v>
      </c>
      <c r="I119" s="36">
        <v>1</v>
      </c>
    </row>
    <row r="120" spans="1:9">
      <c r="A120" s="20"/>
      <c r="B120" s="17"/>
      <c r="C120" s="20" t="s">
        <v>5</v>
      </c>
      <c r="D120" s="60" t="s">
        <v>240</v>
      </c>
      <c r="E120" s="35"/>
      <c r="F120" s="60" t="s">
        <v>72</v>
      </c>
      <c r="G120" s="170"/>
      <c r="H120" s="61">
        <v>4</v>
      </c>
      <c r="I120" s="36">
        <v>1</v>
      </c>
    </row>
    <row r="121" spans="1:9">
      <c r="A121" s="20"/>
      <c r="B121" s="17"/>
      <c r="C121" s="20" t="s">
        <v>5</v>
      </c>
      <c r="D121" s="60" t="s">
        <v>240</v>
      </c>
      <c r="E121" s="35"/>
      <c r="F121" s="60" t="s">
        <v>72</v>
      </c>
      <c r="G121" s="170"/>
      <c r="H121" s="61">
        <v>4</v>
      </c>
      <c r="I121" s="36">
        <v>1</v>
      </c>
    </row>
    <row r="122" spans="1:9">
      <c r="A122" s="20"/>
      <c r="B122" s="17"/>
      <c r="C122" s="33" t="s">
        <v>73</v>
      </c>
      <c r="D122" s="60" t="s">
        <v>240</v>
      </c>
      <c r="E122" s="35"/>
      <c r="F122" s="60"/>
      <c r="G122" s="170"/>
      <c r="H122" s="61">
        <v>8</v>
      </c>
      <c r="I122" s="36">
        <v>0.5</v>
      </c>
    </row>
    <row r="123" spans="1:9" ht="25.5">
      <c r="A123" s="20"/>
      <c r="B123" s="17"/>
      <c r="C123" s="33"/>
      <c r="D123" s="60"/>
      <c r="E123" s="35">
        <v>0</v>
      </c>
      <c r="F123" s="60" t="s">
        <v>75</v>
      </c>
      <c r="G123" s="170"/>
      <c r="H123" s="60"/>
      <c r="I123" s="35"/>
    </row>
    <row r="124" spans="1:9" ht="25.5">
      <c r="A124" s="20"/>
      <c r="B124" s="17"/>
      <c r="C124" s="33"/>
      <c r="D124" s="60"/>
      <c r="E124" s="35">
        <v>1</v>
      </c>
      <c r="F124" s="60" t="s">
        <v>74</v>
      </c>
      <c r="G124" s="170"/>
      <c r="H124" s="60"/>
      <c r="I124" s="35"/>
    </row>
    <row r="125" spans="1:9" ht="25.5">
      <c r="A125" s="19"/>
      <c r="B125" s="17"/>
      <c r="C125" s="33"/>
      <c r="D125" s="60"/>
      <c r="E125" s="35">
        <v>2</v>
      </c>
      <c r="F125" s="60" t="s">
        <v>76</v>
      </c>
      <c r="G125" s="170"/>
      <c r="H125" s="60"/>
      <c r="I125" s="35"/>
    </row>
    <row r="126" spans="1:9" ht="38.25">
      <c r="A126" s="19"/>
      <c r="B126" s="17"/>
      <c r="C126" s="33"/>
      <c r="D126" s="60"/>
      <c r="E126" s="35">
        <v>3</v>
      </c>
      <c r="F126" s="60" t="s">
        <v>77</v>
      </c>
      <c r="G126" s="170"/>
      <c r="H126" s="60"/>
      <c r="I126" s="35"/>
    </row>
    <row r="127" spans="1:9">
      <c r="A127" s="20">
        <v>3</v>
      </c>
      <c r="B127" s="17" t="s">
        <v>239</v>
      </c>
      <c r="C127" s="33"/>
      <c r="D127" s="60"/>
      <c r="E127" s="35"/>
      <c r="F127" s="60"/>
      <c r="G127" s="169"/>
      <c r="H127" s="33"/>
      <c r="I127" s="36"/>
    </row>
    <row r="128" spans="1:9">
      <c r="A128" s="20"/>
      <c r="B128" s="164"/>
      <c r="C128" s="20" t="s">
        <v>5</v>
      </c>
      <c r="D128" s="60" t="s">
        <v>245</v>
      </c>
      <c r="E128" s="35"/>
      <c r="F128" s="60" t="s">
        <v>72</v>
      </c>
      <c r="G128" s="169"/>
      <c r="H128" s="33">
        <v>4</v>
      </c>
      <c r="I128" s="36">
        <v>0.7</v>
      </c>
    </row>
    <row r="129" spans="1:9">
      <c r="A129" s="20"/>
      <c r="B129" s="164"/>
      <c r="C129" s="20" t="s">
        <v>5</v>
      </c>
      <c r="D129" s="60" t="s">
        <v>245</v>
      </c>
      <c r="E129" s="35"/>
      <c r="F129" s="60" t="s">
        <v>72</v>
      </c>
      <c r="G129" s="169"/>
      <c r="H129" s="33">
        <v>4</v>
      </c>
      <c r="I129" s="36">
        <v>0.7</v>
      </c>
    </row>
    <row r="130" spans="1:9">
      <c r="A130" s="20"/>
      <c r="B130" s="164"/>
      <c r="C130" s="20" t="s">
        <v>5</v>
      </c>
      <c r="D130" s="60" t="s">
        <v>245</v>
      </c>
      <c r="E130" s="35"/>
      <c r="F130" s="60" t="s">
        <v>72</v>
      </c>
      <c r="G130" s="169"/>
      <c r="H130" s="33">
        <v>4</v>
      </c>
      <c r="I130" s="36">
        <v>0.7</v>
      </c>
    </row>
    <row r="131" spans="1:9">
      <c r="A131" s="20"/>
      <c r="B131" s="17"/>
      <c r="C131" s="33" t="s">
        <v>73</v>
      </c>
      <c r="D131" s="60" t="s">
        <v>245</v>
      </c>
      <c r="E131" s="35"/>
      <c r="F131" s="60"/>
      <c r="G131" s="170"/>
      <c r="H131" s="61">
        <v>8</v>
      </c>
      <c r="I131" s="36">
        <v>0.5</v>
      </c>
    </row>
    <row r="132" spans="1:9" ht="25.5">
      <c r="A132" s="20"/>
      <c r="B132" s="17"/>
      <c r="C132" s="33"/>
      <c r="D132" s="60"/>
      <c r="E132" s="35">
        <v>0</v>
      </c>
      <c r="F132" s="60" t="s">
        <v>75</v>
      </c>
      <c r="G132" s="170"/>
      <c r="H132" s="60"/>
      <c r="I132" s="35"/>
    </row>
    <row r="133" spans="1:9" ht="25.5">
      <c r="A133" s="20"/>
      <c r="B133" s="17"/>
      <c r="C133" s="33"/>
      <c r="D133" s="60"/>
      <c r="E133" s="35">
        <v>1</v>
      </c>
      <c r="F133" s="60" t="s">
        <v>74</v>
      </c>
      <c r="G133" s="170"/>
      <c r="H133" s="60"/>
      <c r="I133" s="35"/>
    </row>
    <row r="134" spans="1:9" ht="25.5">
      <c r="A134" s="19"/>
      <c r="B134" s="17"/>
      <c r="C134" s="33"/>
      <c r="D134" s="60"/>
      <c r="E134" s="35">
        <v>2</v>
      </c>
      <c r="F134" s="60" t="s">
        <v>76</v>
      </c>
      <c r="G134" s="170"/>
      <c r="H134" s="60"/>
      <c r="I134" s="35"/>
    </row>
    <row r="135" spans="1:9" ht="38.25">
      <c r="A135" s="19"/>
      <c r="B135" s="17"/>
      <c r="C135" s="33"/>
      <c r="D135" s="60"/>
      <c r="E135" s="35">
        <v>3</v>
      </c>
      <c r="F135" s="60" t="s">
        <v>77</v>
      </c>
      <c r="G135" s="170"/>
      <c r="H135" s="60"/>
      <c r="I135" s="35"/>
    </row>
    <row r="136" spans="1:9">
      <c r="A136" s="20">
        <v>4</v>
      </c>
      <c r="B136" s="17" t="s">
        <v>246</v>
      </c>
      <c r="C136" s="33"/>
      <c r="D136" s="60"/>
      <c r="E136" s="35"/>
      <c r="F136" s="60"/>
      <c r="G136" s="169"/>
      <c r="H136" s="33"/>
      <c r="I136" s="36"/>
    </row>
    <row r="137" spans="1:9">
      <c r="A137" s="20"/>
      <c r="B137" s="164"/>
      <c r="C137" s="20" t="s">
        <v>5</v>
      </c>
      <c r="D137" s="60" t="s">
        <v>242</v>
      </c>
      <c r="E137" s="35"/>
      <c r="F137" s="60" t="s">
        <v>72</v>
      </c>
      <c r="G137" s="169"/>
      <c r="H137" s="33">
        <v>3</v>
      </c>
      <c r="I137" s="36">
        <v>0.5</v>
      </c>
    </row>
    <row r="138" spans="1:9">
      <c r="A138" s="20"/>
      <c r="B138" s="164"/>
      <c r="C138" s="20" t="s">
        <v>5</v>
      </c>
      <c r="D138" s="60" t="s">
        <v>241</v>
      </c>
      <c r="E138" s="35"/>
      <c r="F138" s="60" t="s">
        <v>72</v>
      </c>
      <c r="G138" s="169"/>
      <c r="H138" s="33">
        <v>4</v>
      </c>
      <c r="I138" s="36">
        <v>0.5</v>
      </c>
    </row>
    <row r="139" spans="1:9">
      <c r="A139" s="20"/>
      <c r="B139" s="164"/>
      <c r="C139" s="20" t="s">
        <v>5</v>
      </c>
      <c r="D139" s="60" t="s">
        <v>243</v>
      </c>
      <c r="E139" s="35"/>
      <c r="F139" s="60" t="s">
        <v>72</v>
      </c>
      <c r="G139" s="169"/>
      <c r="H139" s="33">
        <v>4</v>
      </c>
      <c r="I139" s="36">
        <v>0.5</v>
      </c>
    </row>
    <row r="140" spans="1:9" ht="31.5">
      <c r="A140" s="20">
        <v>5</v>
      </c>
      <c r="B140" s="17" t="s">
        <v>214</v>
      </c>
      <c r="C140" s="33"/>
      <c r="D140" s="34"/>
      <c r="E140" s="35"/>
      <c r="F140" s="34"/>
      <c r="G140" s="169"/>
      <c r="H140" s="33"/>
      <c r="I140" s="36"/>
    </row>
    <row r="141" spans="1:9">
      <c r="A141" s="39"/>
      <c r="B141" s="40"/>
      <c r="C141" s="33" t="s">
        <v>5</v>
      </c>
      <c r="D141" s="60" t="s">
        <v>215</v>
      </c>
      <c r="E141" s="37" t="s">
        <v>16</v>
      </c>
      <c r="F141" s="60" t="s">
        <v>204</v>
      </c>
      <c r="G141" s="169"/>
      <c r="H141" s="18">
        <v>2</v>
      </c>
      <c r="I141" s="38">
        <v>0.4</v>
      </c>
    </row>
    <row r="142" spans="1:9">
      <c r="A142" s="39"/>
      <c r="B142" s="40"/>
      <c r="C142" s="33" t="s">
        <v>5</v>
      </c>
      <c r="D142" s="60" t="s">
        <v>216</v>
      </c>
      <c r="E142" s="37" t="s">
        <v>16</v>
      </c>
      <c r="F142" s="60" t="s">
        <v>208</v>
      </c>
      <c r="G142" s="169"/>
      <c r="H142" s="18">
        <v>4</v>
      </c>
      <c r="I142" s="38">
        <v>0.4</v>
      </c>
    </row>
    <row r="143" spans="1:9" ht="26.25">
      <c r="A143" s="39"/>
      <c r="B143" s="40"/>
      <c r="C143" s="33" t="s">
        <v>5</v>
      </c>
      <c r="D143" s="60" t="s">
        <v>217</v>
      </c>
      <c r="E143" s="37" t="s">
        <v>16</v>
      </c>
      <c r="F143" s="16" t="s">
        <v>209</v>
      </c>
      <c r="G143" s="169"/>
      <c r="H143" s="18">
        <v>6</v>
      </c>
      <c r="I143" s="38">
        <v>0.4</v>
      </c>
    </row>
    <row r="144" spans="1:9">
      <c r="A144" s="39"/>
      <c r="B144" s="40"/>
      <c r="C144" s="33" t="s">
        <v>5</v>
      </c>
      <c r="D144" s="60" t="s">
        <v>218</v>
      </c>
      <c r="E144" s="37" t="s">
        <v>16</v>
      </c>
      <c r="F144" s="60" t="s">
        <v>210</v>
      </c>
      <c r="G144" s="169"/>
      <c r="H144" s="18">
        <v>6</v>
      </c>
      <c r="I144" s="38">
        <v>0.4</v>
      </c>
    </row>
    <row r="145" spans="1:12" ht="38.25">
      <c r="A145" s="39"/>
      <c r="B145" s="40"/>
      <c r="C145" s="33" t="s">
        <v>5</v>
      </c>
      <c r="D145" s="60" t="s">
        <v>219</v>
      </c>
      <c r="E145" s="37" t="s">
        <v>16</v>
      </c>
      <c r="F145" s="60" t="s">
        <v>222</v>
      </c>
      <c r="G145" s="169"/>
      <c r="H145" s="18">
        <v>6</v>
      </c>
      <c r="I145" s="38">
        <v>0.4</v>
      </c>
    </row>
    <row r="146" spans="1:12" ht="25.5">
      <c r="A146" s="39"/>
      <c r="B146" s="40"/>
      <c r="C146" s="33" t="s">
        <v>5</v>
      </c>
      <c r="D146" s="60" t="s">
        <v>220</v>
      </c>
      <c r="E146" s="37" t="s">
        <v>16</v>
      </c>
      <c r="F146" s="60" t="s">
        <v>221</v>
      </c>
      <c r="G146" s="169"/>
      <c r="H146" s="18">
        <v>6</v>
      </c>
      <c r="I146" s="38">
        <v>0.4</v>
      </c>
    </row>
    <row r="147" spans="1:12" s="8" customFormat="1">
      <c r="A147" s="157"/>
      <c r="B147" s="25"/>
      <c r="C147" s="158" t="s">
        <v>73</v>
      </c>
      <c r="D147" s="159" t="s">
        <v>211</v>
      </c>
      <c r="E147" s="160"/>
      <c r="F147" s="27"/>
      <c r="G147" s="160"/>
      <c r="H147" s="158">
        <v>6</v>
      </c>
      <c r="I147" s="28">
        <v>0.3</v>
      </c>
    </row>
    <row r="148" spans="1:12" s="8" customFormat="1" ht="51.75">
      <c r="A148" s="157"/>
      <c r="B148" s="25"/>
      <c r="C148" s="161"/>
      <c r="D148" s="159"/>
      <c r="E148" s="162">
        <v>0</v>
      </c>
      <c r="F148" s="27" t="s">
        <v>84</v>
      </c>
      <c r="G148" s="160"/>
      <c r="H148" s="158"/>
      <c r="I148" s="28"/>
    </row>
    <row r="149" spans="1:12" s="8" customFormat="1" ht="64.5">
      <c r="A149" s="157"/>
      <c r="B149" s="25"/>
      <c r="C149" s="161"/>
      <c r="D149" s="159"/>
      <c r="E149" s="162">
        <v>1</v>
      </c>
      <c r="F149" s="27" t="s">
        <v>85</v>
      </c>
      <c r="G149" s="160"/>
      <c r="H149" s="158"/>
      <c r="I149" s="28"/>
      <c r="L149" s="50"/>
    </row>
    <row r="150" spans="1:12" s="8" customFormat="1" ht="77.25">
      <c r="A150" s="157"/>
      <c r="B150" s="25"/>
      <c r="C150" s="26"/>
      <c r="D150" s="159"/>
      <c r="E150" s="162">
        <v>2</v>
      </c>
      <c r="F150" s="27" t="s">
        <v>86</v>
      </c>
      <c r="G150" s="160"/>
      <c r="H150" s="158"/>
      <c r="I150" s="28"/>
    </row>
    <row r="151" spans="1:12" s="8" customFormat="1" ht="39">
      <c r="A151" s="157"/>
      <c r="B151" s="25"/>
      <c r="C151" s="26"/>
      <c r="D151" s="159"/>
      <c r="E151" s="162">
        <v>3</v>
      </c>
      <c r="F151" s="27" t="s">
        <v>87</v>
      </c>
      <c r="G151" s="160"/>
      <c r="H151" s="158"/>
      <c r="I151" s="28"/>
    </row>
    <row r="152" spans="1:12" ht="31.5">
      <c r="A152" s="20">
        <v>6</v>
      </c>
      <c r="B152" s="17" t="s">
        <v>247</v>
      </c>
      <c r="C152" s="33"/>
      <c r="D152" s="34"/>
      <c r="E152" s="35"/>
      <c r="F152" s="34"/>
      <c r="G152" s="169"/>
      <c r="H152" s="33"/>
      <c r="I152" s="36"/>
    </row>
    <row r="153" spans="1:12">
      <c r="A153" s="39"/>
      <c r="B153" s="40"/>
      <c r="C153" s="33" t="s">
        <v>5</v>
      </c>
      <c r="D153" s="60" t="s">
        <v>223</v>
      </c>
      <c r="E153" s="37" t="s">
        <v>16</v>
      </c>
      <c r="F153" s="60" t="s">
        <v>204</v>
      </c>
      <c r="G153" s="169"/>
      <c r="H153" s="18">
        <v>2</v>
      </c>
      <c r="I153" s="38">
        <v>0.4</v>
      </c>
    </row>
    <row r="154" spans="1:12">
      <c r="A154" s="39"/>
      <c r="B154" s="40"/>
      <c r="C154" s="33" t="s">
        <v>5</v>
      </c>
      <c r="D154" s="60" t="s">
        <v>224</v>
      </c>
      <c r="E154" s="37" t="s">
        <v>16</v>
      </c>
      <c r="F154" s="60" t="s">
        <v>208</v>
      </c>
      <c r="G154" s="169"/>
      <c r="H154" s="18">
        <v>2</v>
      </c>
      <c r="I154" s="38">
        <v>0.4</v>
      </c>
    </row>
    <row r="155" spans="1:12" ht="26.25">
      <c r="A155" s="39"/>
      <c r="B155" s="40"/>
      <c r="C155" s="33" t="s">
        <v>5</v>
      </c>
      <c r="D155" s="60" t="s">
        <v>225</v>
      </c>
      <c r="E155" s="37" t="s">
        <v>16</v>
      </c>
      <c r="F155" s="16" t="s">
        <v>209</v>
      </c>
      <c r="G155" s="169"/>
      <c r="H155" s="18">
        <v>6</v>
      </c>
      <c r="I155" s="38">
        <v>0.4</v>
      </c>
    </row>
    <row r="156" spans="1:12">
      <c r="A156" s="39"/>
      <c r="B156" s="40"/>
      <c r="C156" s="33" t="s">
        <v>5</v>
      </c>
      <c r="D156" s="60" t="s">
        <v>226</v>
      </c>
      <c r="E156" s="37" t="s">
        <v>16</v>
      </c>
      <c r="F156" s="60" t="s">
        <v>212</v>
      </c>
      <c r="G156" s="169"/>
      <c r="H156" s="18">
        <v>5</v>
      </c>
      <c r="I156" s="38">
        <v>0.4</v>
      </c>
    </row>
    <row r="157" spans="1:12" ht="63.75">
      <c r="A157" s="39"/>
      <c r="B157" s="40"/>
      <c r="C157" s="33" t="s">
        <v>5</v>
      </c>
      <c r="D157" s="60" t="s">
        <v>227</v>
      </c>
      <c r="E157" s="37" t="s">
        <v>16</v>
      </c>
      <c r="F157" s="60" t="s">
        <v>228</v>
      </c>
      <c r="G157" s="169" t="s">
        <v>229</v>
      </c>
      <c r="H157" s="18">
        <v>2</v>
      </c>
      <c r="I157" s="38">
        <v>0.5</v>
      </c>
    </row>
    <row r="158" spans="1:12" s="8" customFormat="1">
      <c r="A158" s="157"/>
      <c r="B158" s="25"/>
      <c r="C158" s="158" t="s">
        <v>73</v>
      </c>
      <c r="D158" s="159" t="s">
        <v>213</v>
      </c>
      <c r="E158" s="160"/>
      <c r="F158" s="27"/>
      <c r="G158" s="160"/>
      <c r="H158" s="158">
        <v>8</v>
      </c>
      <c r="I158" s="28">
        <v>0.2</v>
      </c>
    </row>
    <row r="159" spans="1:12" s="8" customFormat="1" ht="51.75">
      <c r="A159" s="157"/>
      <c r="B159" s="25"/>
      <c r="C159" s="161"/>
      <c r="D159" s="159"/>
      <c r="E159" s="162">
        <v>0</v>
      </c>
      <c r="F159" s="27" t="s">
        <v>84</v>
      </c>
      <c r="G159" s="160"/>
      <c r="H159" s="158"/>
      <c r="I159" s="28"/>
    </row>
    <row r="160" spans="1:12" s="8" customFormat="1" ht="64.5">
      <c r="A160" s="157"/>
      <c r="B160" s="25"/>
      <c r="C160" s="161"/>
      <c r="D160" s="159"/>
      <c r="E160" s="162">
        <v>1</v>
      </c>
      <c r="F160" s="27" t="s">
        <v>85</v>
      </c>
      <c r="G160" s="160"/>
      <c r="H160" s="158"/>
      <c r="I160" s="28"/>
      <c r="L160" s="50"/>
    </row>
    <row r="161" spans="1:10" s="8" customFormat="1" ht="77.25">
      <c r="A161" s="157"/>
      <c r="B161" s="25"/>
      <c r="C161" s="26"/>
      <c r="D161" s="159"/>
      <c r="E161" s="162">
        <v>2</v>
      </c>
      <c r="F161" s="27" t="s">
        <v>86</v>
      </c>
      <c r="G161" s="160"/>
      <c r="H161" s="158"/>
      <c r="I161" s="28"/>
    </row>
    <row r="162" spans="1:10" s="8" customFormat="1" ht="39">
      <c r="A162" s="157"/>
      <c r="B162" s="25"/>
      <c r="C162" s="26"/>
      <c r="D162" s="159"/>
      <c r="E162" s="162">
        <v>3</v>
      </c>
      <c r="F162" s="27" t="s">
        <v>87</v>
      </c>
      <c r="G162" s="160"/>
      <c r="H162" s="158"/>
      <c r="I162" s="28"/>
    </row>
    <row r="163" spans="1:10">
      <c r="A163" s="20">
        <v>7</v>
      </c>
      <c r="B163" s="17" t="s">
        <v>78</v>
      </c>
      <c r="C163" s="20"/>
      <c r="D163" s="40"/>
      <c r="E163" s="37"/>
      <c r="F163" s="34"/>
      <c r="G163" s="169"/>
      <c r="H163" s="18"/>
      <c r="I163" s="38"/>
    </row>
    <row r="164" spans="1:10">
      <c r="A164" s="39"/>
      <c r="B164" s="40"/>
      <c r="C164" s="33" t="s">
        <v>5</v>
      </c>
      <c r="D164" s="60" t="s">
        <v>206</v>
      </c>
      <c r="E164" s="35"/>
      <c r="F164" s="60" t="s">
        <v>205</v>
      </c>
      <c r="G164" s="169"/>
      <c r="H164" s="33">
        <v>2</v>
      </c>
      <c r="I164" s="36">
        <v>0.3</v>
      </c>
    </row>
    <row r="165" spans="1:10" ht="25.5">
      <c r="A165" s="39"/>
      <c r="B165" s="40"/>
      <c r="C165" s="33" t="s">
        <v>5</v>
      </c>
      <c r="D165" s="60" t="s">
        <v>206</v>
      </c>
      <c r="E165" s="35"/>
      <c r="F165" s="60" t="s">
        <v>201</v>
      </c>
      <c r="G165" s="169"/>
      <c r="H165" s="33">
        <v>6</v>
      </c>
      <c r="I165" s="36">
        <v>0.4</v>
      </c>
    </row>
    <row r="166" spans="1:10" ht="25.5">
      <c r="A166" s="39"/>
      <c r="B166" s="40"/>
      <c r="C166" s="33" t="s">
        <v>5</v>
      </c>
      <c r="D166" s="60" t="s">
        <v>206</v>
      </c>
      <c r="E166" s="35"/>
      <c r="F166" s="60" t="s">
        <v>202</v>
      </c>
      <c r="G166" s="169"/>
      <c r="H166" s="33">
        <v>5</v>
      </c>
      <c r="I166" s="36">
        <v>0.4</v>
      </c>
    </row>
    <row r="167" spans="1:10" ht="63.75">
      <c r="A167" s="39"/>
      <c r="B167" s="40"/>
      <c r="C167" s="33" t="s">
        <v>5</v>
      </c>
      <c r="D167" s="60" t="s">
        <v>206</v>
      </c>
      <c r="E167" s="35"/>
      <c r="F167" s="60" t="s">
        <v>203</v>
      </c>
      <c r="G167" s="169"/>
      <c r="H167" s="33">
        <v>8</v>
      </c>
      <c r="I167" s="36">
        <v>0.4</v>
      </c>
    </row>
    <row r="168" spans="1:10">
      <c r="A168" s="39"/>
      <c r="B168" s="40"/>
      <c r="C168" s="33" t="s">
        <v>73</v>
      </c>
      <c r="D168" s="60" t="s">
        <v>207</v>
      </c>
      <c r="E168" s="35"/>
      <c r="F168" s="60"/>
      <c r="G168" s="169"/>
      <c r="H168" s="33">
        <v>6</v>
      </c>
      <c r="I168" s="36">
        <v>0.5</v>
      </c>
    </row>
    <row r="169" spans="1:10" ht="77.25">
      <c r="A169" s="39"/>
      <c r="B169" s="40"/>
      <c r="C169" s="33"/>
      <c r="D169" s="60"/>
      <c r="E169" s="47">
        <v>0</v>
      </c>
      <c r="F169" s="27" t="s">
        <v>79</v>
      </c>
      <c r="G169" s="169"/>
      <c r="H169" s="33"/>
      <c r="I169" s="36"/>
    </row>
    <row r="170" spans="1:10" ht="77.25">
      <c r="A170" s="39"/>
      <c r="B170" s="40"/>
      <c r="C170" s="33"/>
      <c r="D170" s="60"/>
      <c r="E170" s="47">
        <v>1</v>
      </c>
      <c r="F170" s="27" t="s">
        <v>80</v>
      </c>
      <c r="G170" s="169"/>
      <c r="H170" s="33"/>
      <c r="I170" s="36"/>
    </row>
    <row r="171" spans="1:10" ht="115.5">
      <c r="A171" s="39"/>
      <c r="B171" s="40"/>
      <c r="C171" s="33"/>
      <c r="D171" s="60"/>
      <c r="E171" s="47">
        <v>2</v>
      </c>
      <c r="F171" s="27" t="s">
        <v>81</v>
      </c>
      <c r="G171" s="169"/>
      <c r="H171" s="33"/>
      <c r="I171" s="36"/>
    </row>
    <row r="172" spans="1:10" ht="90" thickBot="1">
      <c r="A172" s="70"/>
      <c r="B172" s="71"/>
      <c r="C172" s="72"/>
      <c r="D172" s="73"/>
      <c r="E172" s="63">
        <v>3</v>
      </c>
      <c r="F172" s="62" t="s">
        <v>82</v>
      </c>
      <c r="G172" s="171"/>
      <c r="H172" s="72"/>
      <c r="I172" s="74"/>
    </row>
    <row r="173" spans="1:10" ht="18.75">
      <c r="A173" s="9" t="s">
        <v>19</v>
      </c>
      <c r="B173" s="181" t="s">
        <v>25</v>
      </c>
      <c r="C173" s="181"/>
      <c r="D173" s="181"/>
      <c r="E173" s="181"/>
      <c r="F173" s="181"/>
      <c r="G173" s="181"/>
      <c r="H173" s="10"/>
      <c r="I173" s="11">
        <f>SUM(I174:I232)</f>
        <v>14.000000000000002</v>
      </c>
      <c r="J173">
        <v>14</v>
      </c>
    </row>
    <row r="174" spans="1:10" ht="25.5">
      <c r="A174" s="18">
        <v>1</v>
      </c>
      <c r="B174" s="21" t="s">
        <v>46</v>
      </c>
      <c r="C174" s="41"/>
      <c r="D174" s="19"/>
      <c r="E174" s="19"/>
      <c r="F174" s="19"/>
      <c r="G174" s="17"/>
      <c r="H174" s="18"/>
      <c r="I174" s="19"/>
    </row>
    <row r="175" spans="1:10" ht="26.25">
      <c r="A175" s="98"/>
      <c r="B175" s="104"/>
      <c r="C175" s="100" t="s">
        <v>5</v>
      </c>
      <c r="D175" s="101" t="s">
        <v>248</v>
      </c>
      <c r="E175" s="102"/>
      <c r="F175" s="103" t="s">
        <v>26</v>
      </c>
      <c r="G175" s="104"/>
      <c r="H175" s="100">
        <v>8</v>
      </c>
      <c r="I175" s="28">
        <v>0.25</v>
      </c>
    </row>
    <row r="176" spans="1:10">
      <c r="A176" s="98"/>
      <c r="B176" s="104"/>
      <c r="C176" s="100" t="s">
        <v>5</v>
      </c>
      <c r="D176" s="101" t="s">
        <v>248</v>
      </c>
      <c r="E176" s="102"/>
      <c r="F176" s="103" t="s">
        <v>45</v>
      </c>
      <c r="G176" s="104"/>
      <c r="H176" s="100">
        <v>8</v>
      </c>
      <c r="I176" s="28">
        <v>0.25</v>
      </c>
    </row>
    <row r="177" spans="1:10">
      <c r="A177" s="98"/>
      <c r="B177" s="104"/>
      <c r="C177" s="100" t="s">
        <v>5</v>
      </c>
      <c r="D177" s="101" t="s">
        <v>248</v>
      </c>
      <c r="E177" s="102"/>
      <c r="F177" s="106" t="s">
        <v>35</v>
      </c>
      <c r="G177" s="104"/>
      <c r="H177" s="100">
        <v>7</v>
      </c>
      <c r="I177" s="28">
        <v>0.3</v>
      </c>
      <c r="J177">
        <v>16</v>
      </c>
    </row>
    <row r="178" spans="1:10">
      <c r="A178" s="98"/>
      <c r="B178" s="104"/>
      <c r="C178" s="100" t="s">
        <v>5</v>
      </c>
      <c r="D178" s="101" t="s">
        <v>248</v>
      </c>
      <c r="E178" s="102"/>
      <c r="F178" s="106" t="s">
        <v>36</v>
      </c>
      <c r="G178" s="104"/>
      <c r="H178" s="100">
        <v>7</v>
      </c>
      <c r="I178" s="28">
        <v>0.3</v>
      </c>
    </row>
    <row r="179" spans="1:10">
      <c r="A179" s="98"/>
      <c r="B179" s="104"/>
      <c r="C179" s="100" t="s">
        <v>5</v>
      </c>
      <c r="D179" s="101" t="s">
        <v>248</v>
      </c>
      <c r="E179" s="102"/>
      <c r="F179" s="106" t="s">
        <v>37</v>
      </c>
      <c r="G179" s="104"/>
      <c r="H179" s="100">
        <v>7</v>
      </c>
      <c r="I179" s="28">
        <v>0.3</v>
      </c>
    </row>
    <row r="180" spans="1:10">
      <c r="A180" s="100"/>
      <c r="B180" s="105"/>
      <c r="C180" s="100" t="s">
        <v>5</v>
      </c>
      <c r="D180" s="101" t="s">
        <v>248</v>
      </c>
      <c r="E180" s="99"/>
      <c r="F180" s="106" t="s">
        <v>38</v>
      </c>
      <c r="G180" s="104"/>
      <c r="H180" s="100">
        <v>7</v>
      </c>
      <c r="I180" s="28">
        <v>0.3</v>
      </c>
    </row>
    <row r="181" spans="1:10" ht="15.75" customHeight="1">
      <c r="A181" s="100"/>
      <c r="B181" s="105"/>
      <c r="C181" s="100" t="s">
        <v>5</v>
      </c>
      <c r="D181" s="101" t="s">
        <v>248</v>
      </c>
      <c r="E181" s="99"/>
      <c r="F181" s="106" t="s">
        <v>39</v>
      </c>
      <c r="G181" s="104"/>
      <c r="H181" s="100">
        <v>7</v>
      </c>
      <c r="I181" s="28">
        <v>0.3</v>
      </c>
    </row>
    <row r="182" spans="1:10">
      <c r="A182" s="100"/>
      <c r="B182" s="105"/>
      <c r="C182" s="100" t="s">
        <v>5</v>
      </c>
      <c r="D182" s="101" t="s">
        <v>248</v>
      </c>
      <c r="E182" s="99"/>
      <c r="F182" s="106" t="s">
        <v>40</v>
      </c>
      <c r="G182" s="104"/>
      <c r="H182" s="100">
        <v>7</v>
      </c>
      <c r="I182" s="28">
        <v>0.3</v>
      </c>
    </row>
    <row r="183" spans="1:10">
      <c r="A183" s="100"/>
      <c r="B183" s="105"/>
      <c r="C183" s="100" t="s">
        <v>5</v>
      </c>
      <c r="D183" s="101" t="s">
        <v>248</v>
      </c>
      <c r="E183" s="99"/>
      <c r="F183" s="106" t="s">
        <v>91</v>
      </c>
      <c r="G183" s="104"/>
      <c r="H183" s="100">
        <v>7</v>
      </c>
      <c r="I183" s="28">
        <v>0.3</v>
      </c>
    </row>
    <row r="184" spans="1:10" ht="25.5">
      <c r="A184" s="18">
        <v>2</v>
      </c>
      <c r="B184" s="21" t="s">
        <v>108</v>
      </c>
      <c r="C184" s="41"/>
      <c r="D184" s="19"/>
      <c r="E184" s="19"/>
      <c r="F184" s="19"/>
      <c r="G184" s="17"/>
      <c r="H184" s="18"/>
      <c r="I184" s="19"/>
    </row>
    <row r="185" spans="1:10" ht="26.25">
      <c r="A185" s="98"/>
      <c r="B185" s="104"/>
      <c r="C185" s="100" t="s">
        <v>5</v>
      </c>
      <c r="D185" s="101" t="s">
        <v>249</v>
      </c>
      <c r="E185" s="102"/>
      <c r="F185" s="103" t="s">
        <v>26</v>
      </c>
      <c r="G185" s="104"/>
      <c r="H185" s="100">
        <v>8</v>
      </c>
      <c r="I185" s="28">
        <v>0.25</v>
      </c>
    </row>
    <row r="186" spans="1:10">
      <c r="A186" s="98"/>
      <c r="B186" s="104"/>
      <c r="C186" s="100" t="s">
        <v>5</v>
      </c>
      <c r="D186" s="101" t="s">
        <v>249</v>
      </c>
      <c r="E186" s="102"/>
      <c r="F186" s="103" t="s">
        <v>45</v>
      </c>
      <c r="G186" s="104"/>
      <c r="H186" s="100">
        <v>8</v>
      </c>
      <c r="I186" s="28">
        <v>0.25</v>
      </c>
    </row>
    <row r="187" spans="1:10">
      <c r="A187" s="98"/>
      <c r="B187" s="104"/>
      <c r="C187" s="100" t="s">
        <v>5</v>
      </c>
      <c r="D187" s="101" t="s">
        <v>249</v>
      </c>
      <c r="E187" s="102"/>
      <c r="F187" s="106" t="s">
        <v>35</v>
      </c>
      <c r="G187" s="104"/>
      <c r="H187" s="100">
        <v>7</v>
      </c>
      <c r="I187" s="28">
        <v>0.3</v>
      </c>
    </row>
    <row r="188" spans="1:10">
      <c r="A188" s="98"/>
      <c r="B188" s="104"/>
      <c r="C188" s="100" t="s">
        <v>5</v>
      </c>
      <c r="D188" s="101" t="s">
        <v>249</v>
      </c>
      <c r="E188" s="102"/>
      <c r="F188" s="106" t="s">
        <v>36</v>
      </c>
      <c r="G188" s="104"/>
      <c r="H188" s="100">
        <v>7</v>
      </c>
      <c r="I188" s="28">
        <v>0.3</v>
      </c>
    </row>
    <row r="189" spans="1:10">
      <c r="A189" s="98"/>
      <c r="B189" s="104"/>
      <c r="C189" s="100" t="s">
        <v>5</v>
      </c>
      <c r="D189" s="101" t="s">
        <v>249</v>
      </c>
      <c r="E189" s="102"/>
      <c r="F189" s="106" t="s">
        <v>37</v>
      </c>
      <c r="G189" s="104"/>
      <c r="H189" s="100">
        <v>7</v>
      </c>
      <c r="I189" s="28">
        <v>0.3</v>
      </c>
    </row>
    <row r="190" spans="1:10">
      <c r="A190" s="100"/>
      <c r="B190" s="105"/>
      <c r="C190" s="100" t="s">
        <v>5</v>
      </c>
      <c r="D190" s="101" t="s">
        <v>249</v>
      </c>
      <c r="E190" s="99"/>
      <c r="F190" s="106" t="s">
        <v>38</v>
      </c>
      <c r="G190" s="104"/>
      <c r="H190" s="100">
        <v>7</v>
      </c>
      <c r="I190" s="28">
        <v>0.3</v>
      </c>
    </row>
    <row r="191" spans="1:10" ht="25.5">
      <c r="A191" s="18">
        <v>3</v>
      </c>
      <c r="B191" s="21" t="s">
        <v>161</v>
      </c>
      <c r="C191" s="41"/>
      <c r="D191" s="19"/>
      <c r="E191" s="19"/>
      <c r="F191" s="19"/>
      <c r="G191" s="17"/>
      <c r="H191" s="18"/>
      <c r="I191" s="19"/>
    </row>
    <row r="192" spans="1:10" ht="26.25">
      <c r="A192" s="100"/>
      <c r="B192" s="105"/>
      <c r="C192" s="100" t="s">
        <v>5</v>
      </c>
      <c r="D192" s="101" t="s">
        <v>250</v>
      </c>
      <c r="E192" s="102"/>
      <c r="F192" s="103" t="s">
        <v>26</v>
      </c>
      <c r="G192" s="104"/>
      <c r="H192" s="100">
        <v>8</v>
      </c>
      <c r="I192" s="28">
        <v>0.25</v>
      </c>
    </row>
    <row r="193" spans="1:9">
      <c r="A193" s="100"/>
      <c r="B193" s="105"/>
      <c r="C193" s="100" t="s">
        <v>5</v>
      </c>
      <c r="D193" s="101" t="s">
        <v>250</v>
      </c>
      <c r="E193" s="102"/>
      <c r="F193" s="103" t="s">
        <v>45</v>
      </c>
      <c r="G193" s="104"/>
      <c r="H193" s="100">
        <v>8</v>
      </c>
      <c r="I193" s="28">
        <v>0.25</v>
      </c>
    </row>
    <row r="194" spans="1:9">
      <c r="A194" s="100"/>
      <c r="B194" s="105"/>
      <c r="C194" s="100" t="s">
        <v>5</v>
      </c>
      <c r="D194" s="101" t="s">
        <v>250</v>
      </c>
      <c r="E194" s="102"/>
      <c r="F194" s="106" t="s">
        <v>35</v>
      </c>
      <c r="G194" s="104"/>
      <c r="H194" s="100">
        <v>7</v>
      </c>
      <c r="I194" s="28">
        <v>0.3</v>
      </c>
    </row>
    <row r="195" spans="1:9">
      <c r="A195" s="100"/>
      <c r="B195" s="105"/>
      <c r="C195" s="100" t="s">
        <v>5</v>
      </c>
      <c r="D195" s="101" t="s">
        <v>250</v>
      </c>
      <c r="E195" s="102"/>
      <c r="F195" s="106" t="s">
        <v>36</v>
      </c>
      <c r="G195" s="104"/>
      <c r="H195" s="100">
        <v>7</v>
      </c>
      <c r="I195" s="28">
        <v>0.3</v>
      </c>
    </row>
    <row r="196" spans="1:9">
      <c r="A196" s="100"/>
      <c r="B196" s="105"/>
      <c r="C196" s="100" t="s">
        <v>5</v>
      </c>
      <c r="D196" s="101" t="s">
        <v>250</v>
      </c>
      <c r="E196" s="99"/>
      <c r="F196" s="106" t="s">
        <v>37</v>
      </c>
      <c r="G196" s="104"/>
      <c r="H196" s="100">
        <v>7</v>
      </c>
      <c r="I196" s="28">
        <v>0.3</v>
      </c>
    </row>
    <row r="197" spans="1:9">
      <c r="A197" s="100"/>
      <c r="B197" s="105"/>
      <c r="C197" s="100" t="s">
        <v>5</v>
      </c>
      <c r="D197" s="101" t="s">
        <v>250</v>
      </c>
      <c r="E197" s="99"/>
      <c r="F197" s="106" t="s">
        <v>38</v>
      </c>
      <c r="G197" s="104"/>
      <c r="H197" s="100">
        <v>7</v>
      </c>
      <c r="I197" s="28">
        <v>0.3</v>
      </c>
    </row>
    <row r="198" spans="1:9">
      <c r="A198" s="100"/>
      <c r="B198" s="105"/>
      <c r="C198" s="100" t="s">
        <v>5</v>
      </c>
      <c r="D198" s="101" t="s">
        <v>250</v>
      </c>
      <c r="E198" s="99"/>
      <c r="F198" s="106" t="s">
        <v>39</v>
      </c>
      <c r="G198" s="104"/>
      <c r="H198" s="100">
        <v>7</v>
      </c>
      <c r="I198" s="28">
        <v>0.3</v>
      </c>
    </row>
    <row r="199" spans="1:9" ht="25.5">
      <c r="A199" s="135">
        <v>4</v>
      </c>
      <c r="B199" s="138" t="s">
        <v>47</v>
      </c>
      <c r="C199" s="135"/>
      <c r="D199" s="138"/>
      <c r="E199" s="141"/>
      <c r="F199" s="141"/>
      <c r="G199" s="134"/>
      <c r="H199" s="135"/>
      <c r="I199" s="136"/>
    </row>
    <row r="200" spans="1:9" ht="26.25">
      <c r="A200" s="142"/>
      <c r="B200" s="134"/>
      <c r="C200" s="135" t="s">
        <v>5</v>
      </c>
      <c r="D200" s="138" t="s">
        <v>259</v>
      </c>
      <c r="E200" s="131"/>
      <c r="F200" s="130" t="s">
        <v>26</v>
      </c>
      <c r="G200" s="134"/>
      <c r="H200" s="135">
        <v>5</v>
      </c>
      <c r="I200" s="28">
        <v>0.25</v>
      </c>
    </row>
    <row r="201" spans="1:9">
      <c r="A201" s="142"/>
      <c r="B201" s="134"/>
      <c r="C201" s="135" t="s">
        <v>5</v>
      </c>
      <c r="D201" s="138" t="s">
        <v>259</v>
      </c>
      <c r="E201" s="131"/>
      <c r="F201" s="130" t="s">
        <v>45</v>
      </c>
      <c r="G201" s="134"/>
      <c r="H201" s="135">
        <v>8</v>
      </c>
      <c r="I201" s="28">
        <v>0.2</v>
      </c>
    </row>
    <row r="202" spans="1:9">
      <c r="A202" s="142"/>
      <c r="B202" s="134"/>
      <c r="C202" s="135" t="s">
        <v>5</v>
      </c>
      <c r="D202" s="138" t="s">
        <v>259</v>
      </c>
      <c r="E202" s="131"/>
      <c r="F202" s="143" t="s">
        <v>35</v>
      </c>
      <c r="G202" s="134"/>
      <c r="H202" s="135">
        <v>7</v>
      </c>
      <c r="I202" s="28">
        <v>0.3</v>
      </c>
    </row>
    <row r="203" spans="1:9">
      <c r="A203" s="142"/>
      <c r="B203" s="134"/>
      <c r="C203" s="135" t="s">
        <v>5</v>
      </c>
      <c r="D203" s="138" t="s">
        <v>259</v>
      </c>
      <c r="E203" s="131"/>
      <c r="F203" s="143" t="s">
        <v>36</v>
      </c>
      <c r="G203" s="134"/>
      <c r="H203" s="135">
        <v>7</v>
      </c>
      <c r="I203" s="28">
        <v>0.3</v>
      </c>
    </row>
    <row r="204" spans="1:9">
      <c r="A204" s="142"/>
      <c r="B204" s="134"/>
      <c r="C204" s="135" t="s">
        <v>5</v>
      </c>
      <c r="D204" s="138" t="s">
        <v>259</v>
      </c>
      <c r="E204" s="131"/>
      <c r="F204" s="143" t="s">
        <v>37</v>
      </c>
      <c r="G204" s="134"/>
      <c r="H204" s="135">
        <v>7</v>
      </c>
      <c r="I204" s="28">
        <v>0.3</v>
      </c>
    </row>
    <row r="205" spans="1:9">
      <c r="A205" s="135">
        <v>5</v>
      </c>
      <c r="B205" s="138" t="s">
        <v>44</v>
      </c>
      <c r="C205" s="135"/>
      <c r="D205" s="138"/>
      <c r="E205" s="131"/>
      <c r="F205" s="130"/>
      <c r="G205" s="134"/>
      <c r="H205" s="135"/>
      <c r="I205" s="136"/>
    </row>
    <row r="206" spans="1:9" ht="51.75">
      <c r="A206" s="142"/>
      <c r="B206" s="134"/>
      <c r="C206" s="135" t="s">
        <v>5</v>
      </c>
      <c r="D206" s="138" t="s">
        <v>162</v>
      </c>
      <c r="E206" s="131"/>
      <c r="F206" s="130" t="s">
        <v>48</v>
      </c>
      <c r="G206" s="134"/>
      <c r="H206" s="135">
        <v>1</v>
      </c>
      <c r="I206" s="136">
        <v>1.2</v>
      </c>
    </row>
    <row r="207" spans="1:9" ht="39">
      <c r="A207" s="142"/>
      <c r="B207" s="134"/>
      <c r="C207" s="135" t="s">
        <v>5</v>
      </c>
      <c r="D207" s="138" t="s">
        <v>162</v>
      </c>
      <c r="E207" s="131"/>
      <c r="F207" s="130" t="s">
        <v>198</v>
      </c>
      <c r="G207" s="134"/>
      <c r="H207" s="135">
        <v>8</v>
      </c>
      <c r="I207" s="136">
        <v>0.25</v>
      </c>
    </row>
    <row r="208" spans="1:9">
      <c r="A208" s="142">
        <v>6</v>
      </c>
      <c r="B208" s="138" t="s">
        <v>51</v>
      </c>
      <c r="C208" s="135"/>
      <c r="D208" s="138"/>
      <c r="E208" s="131"/>
      <c r="F208" s="130"/>
      <c r="G208" s="134"/>
      <c r="H208" s="135"/>
      <c r="I208" s="136"/>
    </row>
    <row r="209" spans="1:12" ht="39">
      <c r="A209" s="142"/>
      <c r="B209" s="138"/>
      <c r="C209" s="142" t="s">
        <v>5</v>
      </c>
      <c r="D209" s="138" t="s">
        <v>163</v>
      </c>
      <c r="E209" s="144"/>
      <c r="F209" s="130" t="s">
        <v>49</v>
      </c>
      <c r="G209" s="134"/>
      <c r="H209" s="135">
        <v>2</v>
      </c>
      <c r="I209" s="145">
        <v>0.2</v>
      </c>
      <c r="K209" s="64"/>
    </row>
    <row r="210" spans="1:12" ht="51.75">
      <c r="A210" s="142"/>
      <c r="B210" s="138"/>
      <c r="C210" s="142" t="s">
        <v>5</v>
      </c>
      <c r="D210" s="138" t="s">
        <v>163</v>
      </c>
      <c r="E210" s="144"/>
      <c r="F210" s="130" t="s">
        <v>200</v>
      </c>
      <c r="G210" s="134"/>
      <c r="H210" s="135">
        <v>2</v>
      </c>
      <c r="I210" s="145">
        <v>0.5</v>
      </c>
      <c r="K210" s="64"/>
      <c r="L210" s="64"/>
    </row>
    <row r="211" spans="1:12">
      <c r="A211" s="142"/>
      <c r="B211" s="138"/>
      <c r="C211" s="142" t="s">
        <v>5</v>
      </c>
      <c r="D211" s="138" t="s">
        <v>163</v>
      </c>
      <c r="E211" s="144"/>
      <c r="F211" s="143" t="s">
        <v>35</v>
      </c>
      <c r="G211" s="134"/>
      <c r="H211" s="135">
        <v>7</v>
      </c>
      <c r="I211" s="145">
        <v>0.3</v>
      </c>
      <c r="K211" s="64"/>
      <c r="L211" s="64"/>
    </row>
    <row r="212" spans="1:12">
      <c r="A212" s="142"/>
      <c r="B212" s="138"/>
      <c r="C212" s="142" t="s">
        <v>5</v>
      </c>
      <c r="D212" s="138" t="s">
        <v>163</v>
      </c>
      <c r="E212" s="144"/>
      <c r="F212" s="143" t="s">
        <v>36</v>
      </c>
      <c r="G212" s="134"/>
      <c r="H212" s="135">
        <v>7</v>
      </c>
      <c r="I212" s="145">
        <v>0.3</v>
      </c>
    </row>
    <row r="213" spans="1:12">
      <c r="A213" s="142"/>
      <c r="B213" s="138"/>
      <c r="C213" s="142" t="s">
        <v>5</v>
      </c>
      <c r="D213" s="138" t="s">
        <v>163</v>
      </c>
      <c r="E213" s="144"/>
      <c r="F213" s="143" t="s">
        <v>37</v>
      </c>
      <c r="G213" s="134"/>
      <c r="H213" s="135">
        <v>7</v>
      </c>
      <c r="I213" s="145">
        <v>0.3</v>
      </c>
    </row>
    <row r="214" spans="1:12">
      <c r="A214" s="142"/>
      <c r="B214" s="138"/>
      <c r="C214" s="142" t="s">
        <v>5</v>
      </c>
      <c r="D214" s="138" t="s">
        <v>163</v>
      </c>
      <c r="E214" s="144"/>
      <c r="F214" s="143" t="s">
        <v>38</v>
      </c>
      <c r="G214" s="134"/>
      <c r="H214" s="135">
        <v>7</v>
      </c>
      <c r="I214" s="145">
        <v>0.3</v>
      </c>
    </row>
    <row r="215" spans="1:12">
      <c r="A215" s="142"/>
      <c r="B215" s="138"/>
      <c r="C215" s="135" t="s">
        <v>73</v>
      </c>
      <c r="D215" s="132" t="s">
        <v>164</v>
      </c>
      <c r="E215" s="134"/>
      <c r="F215" s="130"/>
      <c r="G215" s="134"/>
      <c r="H215" s="135">
        <v>8</v>
      </c>
      <c r="I215" s="136">
        <v>0.35</v>
      </c>
    </row>
    <row r="216" spans="1:12" ht="51.75">
      <c r="A216" s="142"/>
      <c r="B216" s="138"/>
      <c r="C216" s="146"/>
      <c r="D216" s="132"/>
      <c r="E216" s="133">
        <v>0</v>
      </c>
      <c r="F216" s="130" t="s">
        <v>84</v>
      </c>
      <c r="G216" s="134"/>
      <c r="H216" s="135"/>
      <c r="I216" s="136"/>
    </row>
    <row r="217" spans="1:12" ht="64.5">
      <c r="A217" s="142"/>
      <c r="B217" s="138"/>
      <c r="C217" s="146"/>
      <c r="D217" s="132"/>
      <c r="E217" s="133">
        <v>1</v>
      </c>
      <c r="F217" s="130" t="s">
        <v>85</v>
      </c>
      <c r="G217" s="134"/>
      <c r="H217" s="135"/>
      <c r="I217" s="136"/>
      <c r="L217" s="64"/>
    </row>
    <row r="218" spans="1:12" ht="77.25">
      <c r="A218" s="142"/>
      <c r="B218" s="138"/>
      <c r="C218" s="131"/>
      <c r="D218" s="132"/>
      <c r="E218" s="133">
        <v>2</v>
      </c>
      <c r="F218" s="130" t="s">
        <v>86</v>
      </c>
      <c r="G218" s="134"/>
      <c r="H218" s="135"/>
      <c r="I218" s="136"/>
    </row>
    <row r="219" spans="1:12" ht="39">
      <c r="A219" s="142"/>
      <c r="B219" s="138"/>
      <c r="C219" s="131"/>
      <c r="D219" s="132"/>
      <c r="E219" s="133">
        <v>3</v>
      </c>
      <c r="F219" s="130" t="s">
        <v>87</v>
      </c>
      <c r="G219" s="134"/>
      <c r="H219" s="135"/>
      <c r="I219" s="136"/>
    </row>
    <row r="220" spans="1:12" ht="15.75" customHeight="1">
      <c r="A220" s="142">
        <v>7</v>
      </c>
      <c r="B220" s="138" t="s">
        <v>51</v>
      </c>
      <c r="C220" s="135"/>
      <c r="D220" s="138"/>
      <c r="E220" s="131"/>
      <c r="F220" s="130"/>
      <c r="G220" s="134"/>
      <c r="H220" s="135"/>
      <c r="I220" s="136"/>
    </row>
    <row r="221" spans="1:12" ht="39">
      <c r="A221" s="142"/>
      <c r="B221" s="138"/>
      <c r="C221" s="142" t="s">
        <v>5</v>
      </c>
      <c r="D221" s="138" t="s">
        <v>163</v>
      </c>
      <c r="E221" s="144"/>
      <c r="F221" s="130" t="s">
        <v>49</v>
      </c>
      <c r="G221" s="134"/>
      <c r="H221" s="135">
        <v>2</v>
      </c>
      <c r="I221" s="145">
        <v>0.2</v>
      </c>
    </row>
    <row r="222" spans="1:12" ht="51.75">
      <c r="A222" s="142"/>
      <c r="B222" s="138"/>
      <c r="C222" s="142" t="s">
        <v>5</v>
      </c>
      <c r="D222" s="138" t="s">
        <v>163</v>
      </c>
      <c r="E222" s="144"/>
      <c r="F222" s="130" t="s">
        <v>199</v>
      </c>
      <c r="G222" s="134"/>
      <c r="H222" s="135">
        <v>2</v>
      </c>
      <c r="I222" s="145">
        <v>0.5</v>
      </c>
    </row>
    <row r="223" spans="1:12">
      <c r="A223" s="142"/>
      <c r="B223" s="138"/>
      <c r="C223" s="142" t="s">
        <v>5</v>
      </c>
      <c r="D223" s="138" t="s">
        <v>163</v>
      </c>
      <c r="E223" s="144"/>
      <c r="F223" s="130" t="s">
        <v>186</v>
      </c>
      <c r="G223" s="134"/>
      <c r="H223" s="135">
        <v>2</v>
      </c>
      <c r="I223" s="145">
        <v>0.4</v>
      </c>
    </row>
    <row r="224" spans="1:12">
      <c r="A224" s="142"/>
      <c r="B224" s="138"/>
      <c r="C224" s="142" t="s">
        <v>5</v>
      </c>
      <c r="D224" s="138" t="s">
        <v>163</v>
      </c>
      <c r="E224" s="144"/>
      <c r="F224" s="143" t="s">
        <v>35</v>
      </c>
      <c r="G224" s="134"/>
      <c r="H224" s="135">
        <v>7</v>
      </c>
      <c r="I224" s="145">
        <v>0.3</v>
      </c>
    </row>
    <row r="225" spans="1:9">
      <c r="A225" s="142"/>
      <c r="B225" s="138"/>
      <c r="C225" s="142" t="s">
        <v>5</v>
      </c>
      <c r="D225" s="138" t="s">
        <v>163</v>
      </c>
      <c r="E225" s="144"/>
      <c r="F225" s="143" t="s">
        <v>36</v>
      </c>
      <c r="G225" s="134"/>
      <c r="H225" s="135">
        <v>7</v>
      </c>
      <c r="I225" s="145">
        <v>0.3</v>
      </c>
    </row>
    <row r="226" spans="1:9">
      <c r="A226" s="142"/>
      <c r="B226" s="138"/>
      <c r="C226" s="142" t="s">
        <v>5</v>
      </c>
      <c r="D226" s="138" t="s">
        <v>163</v>
      </c>
      <c r="E226" s="144"/>
      <c r="F226" s="143" t="s">
        <v>37</v>
      </c>
      <c r="G226" s="134"/>
      <c r="H226" s="135">
        <v>7</v>
      </c>
      <c r="I226" s="145">
        <v>0.3</v>
      </c>
    </row>
    <row r="227" spans="1:9">
      <c r="A227" s="142"/>
      <c r="B227" s="138"/>
      <c r="C227" s="142" t="s">
        <v>5</v>
      </c>
      <c r="D227" s="138" t="s">
        <v>163</v>
      </c>
      <c r="E227" s="144"/>
      <c r="F227" s="143" t="s">
        <v>38</v>
      </c>
      <c r="G227" s="134"/>
      <c r="H227" s="135">
        <v>7</v>
      </c>
      <c r="I227" s="145">
        <v>0.3</v>
      </c>
    </row>
    <row r="228" spans="1:9">
      <c r="A228" s="176"/>
      <c r="B228" s="177"/>
      <c r="C228" s="173" t="s">
        <v>73</v>
      </c>
      <c r="D228" s="132" t="s">
        <v>164</v>
      </c>
      <c r="E228" s="134"/>
      <c r="F228" s="130"/>
      <c r="G228" s="134"/>
      <c r="H228" s="135">
        <v>6</v>
      </c>
      <c r="I228" s="136">
        <v>0.35</v>
      </c>
    </row>
    <row r="229" spans="1:9" ht="51.75">
      <c r="A229" s="176"/>
      <c r="B229" s="177"/>
      <c r="C229" s="174"/>
      <c r="D229" s="132"/>
      <c r="E229" s="133">
        <v>0</v>
      </c>
      <c r="F229" s="130" t="s">
        <v>84</v>
      </c>
      <c r="G229" s="134"/>
      <c r="H229" s="135"/>
      <c r="I229" s="136"/>
    </row>
    <row r="230" spans="1:9" ht="64.5">
      <c r="A230" s="176"/>
      <c r="B230" s="177"/>
      <c r="C230" s="174"/>
      <c r="D230" s="132"/>
      <c r="E230" s="133">
        <v>1</v>
      </c>
      <c r="F230" s="130" t="s">
        <v>85</v>
      </c>
      <c r="G230" s="134"/>
      <c r="H230" s="135"/>
      <c r="I230" s="136"/>
    </row>
    <row r="231" spans="1:9" ht="77.25">
      <c r="A231" s="176"/>
      <c r="B231" s="177"/>
      <c r="C231" s="175"/>
      <c r="D231" s="132"/>
      <c r="E231" s="133">
        <v>2</v>
      </c>
      <c r="F231" s="130" t="s">
        <v>86</v>
      </c>
      <c r="G231" s="134"/>
      <c r="H231" s="135"/>
      <c r="I231" s="136"/>
    </row>
    <row r="232" spans="1:9" ht="39">
      <c r="A232" s="176"/>
      <c r="B232" s="177"/>
      <c r="C232" s="175"/>
      <c r="D232" s="132"/>
      <c r="E232" s="133">
        <v>3</v>
      </c>
      <c r="F232" s="130" t="s">
        <v>87</v>
      </c>
      <c r="G232" s="134"/>
      <c r="H232" s="135"/>
      <c r="I232" s="136"/>
    </row>
    <row r="233" spans="1:9">
      <c r="F233" s="51"/>
    </row>
    <row r="234" spans="1:9" ht="19.5" thickBot="1">
      <c r="A234" s="147" t="s">
        <v>20</v>
      </c>
      <c r="B234" s="179" t="s">
        <v>21</v>
      </c>
      <c r="C234" s="179"/>
      <c r="D234" s="179"/>
      <c r="E234" s="179"/>
      <c r="F234" s="179"/>
      <c r="G234" s="180"/>
      <c r="H234" s="148"/>
      <c r="I234" s="149">
        <f>SUM(I235:I280)</f>
        <v>13.000000000000002</v>
      </c>
    </row>
    <row r="235" spans="1:9">
      <c r="A235" s="150">
        <v>1</v>
      </c>
      <c r="B235" s="151" t="s">
        <v>29</v>
      </c>
      <c r="C235" s="152"/>
      <c r="D235" s="152"/>
      <c r="E235" s="152"/>
      <c r="F235" s="152"/>
      <c r="G235" s="172"/>
      <c r="H235" s="152"/>
      <c r="I235" s="153"/>
    </row>
    <row r="236" spans="1:9" ht="26.25">
      <c r="A236" s="129" t="s">
        <v>16</v>
      </c>
      <c r="B236" s="137" t="s">
        <v>16</v>
      </c>
      <c r="C236" s="135" t="s">
        <v>5</v>
      </c>
      <c r="D236" s="138" t="s">
        <v>165</v>
      </c>
      <c r="E236" s="141"/>
      <c r="F236" s="130" t="s">
        <v>166</v>
      </c>
      <c r="G236" s="134"/>
      <c r="H236" s="135">
        <v>5</v>
      </c>
      <c r="I236" s="136">
        <v>0.9</v>
      </c>
    </row>
    <row r="237" spans="1:9" ht="26.25">
      <c r="A237" s="129"/>
      <c r="B237" s="137"/>
      <c r="C237" s="135" t="s">
        <v>5</v>
      </c>
      <c r="D237" s="138" t="s">
        <v>165</v>
      </c>
      <c r="E237" s="141"/>
      <c r="F237" s="130" t="s">
        <v>167</v>
      </c>
      <c r="G237" s="134"/>
      <c r="H237" s="135">
        <v>5</v>
      </c>
      <c r="I237" s="136">
        <v>0.9</v>
      </c>
    </row>
    <row r="238" spans="1:9" ht="26.25">
      <c r="A238" s="129"/>
      <c r="B238" s="137"/>
      <c r="C238" s="135" t="s">
        <v>5</v>
      </c>
      <c r="D238" s="138" t="s">
        <v>165</v>
      </c>
      <c r="E238" s="141"/>
      <c r="F238" s="130" t="s">
        <v>168</v>
      </c>
      <c r="G238" s="134"/>
      <c r="H238" s="135">
        <v>6</v>
      </c>
      <c r="I238" s="136">
        <v>0.4</v>
      </c>
    </row>
    <row r="239" spans="1:9" ht="26.25">
      <c r="A239" s="129"/>
      <c r="B239" s="137"/>
      <c r="C239" s="135" t="s">
        <v>5</v>
      </c>
      <c r="D239" s="138" t="s">
        <v>165</v>
      </c>
      <c r="E239" s="141"/>
      <c r="F239" s="130" t="s">
        <v>169</v>
      </c>
      <c r="G239" s="134"/>
      <c r="H239" s="135">
        <v>6</v>
      </c>
      <c r="I239" s="136">
        <v>0.4</v>
      </c>
    </row>
    <row r="240" spans="1:9">
      <c r="A240" s="129"/>
      <c r="B240" s="137"/>
      <c r="C240" s="135" t="s">
        <v>5</v>
      </c>
      <c r="D240" s="138" t="s">
        <v>165</v>
      </c>
      <c r="E240" s="141"/>
      <c r="F240" s="130" t="s">
        <v>183</v>
      </c>
      <c r="G240" s="134"/>
      <c r="H240" s="135">
        <v>8</v>
      </c>
      <c r="I240" s="136">
        <v>0.9</v>
      </c>
    </row>
    <row r="241" spans="1:12" ht="39">
      <c r="A241" s="129"/>
      <c r="B241" s="137"/>
      <c r="C241" s="135" t="s">
        <v>5</v>
      </c>
      <c r="D241" s="138" t="s">
        <v>195</v>
      </c>
      <c r="E241" s="141"/>
      <c r="F241" s="130" t="s">
        <v>194</v>
      </c>
      <c r="G241" s="134"/>
      <c r="H241" s="135">
        <v>2</v>
      </c>
      <c r="I241" s="145">
        <v>2</v>
      </c>
    </row>
    <row r="242" spans="1:12">
      <c r="A242" s="129"/>
      <c r="B242" s="137"/>
      <c r="C242" s="135" t="s">
        <v>73</v>
      </c>
      <c r="D242" s="138" t="s">
        <v>83</v>
      </c>
      <c r="E242" s="141"/>
      <c r="F242" s="130"/>
      <c r="G242" s="134"/>
      <c r="H242" s="135">
        <v>6</v>
      </c>
      <c r="I242" s="136">
        <v>0.6</v>
      </c>
    </row>
    <row r="243" spans="1:12">
      <c r="A243" s="129"/>
      <c r="B243" s="137"/>
      <c r="C243" s="135"/>
      <c r="D243" s="138"/>
      <c r="E243" s="135">
        <v>0</v>
      </c>
      <c r="F243" s="130" t="s">
        <v>171</v>
      </c>
      <c r="G243" s="134"/>
      <c r="H243" s="135"/>
      <c r="I243" s="136"/>
    </row>
    <row r="244" spans="1:12">
      <c r="A244" s="129"/>
      <c r="B244" s="137"/>
      <c r="C244" s="135"/>
      <c r="D244" s="138"/>
      <c r="E244" s="135">
        <v>1</v>
      </c>
      <c r="F244" s="130" t="s">
        <v>172</v>
      </c>
      <c r="G244" s="134"/>
      <c r="H244" s="135"/>
      <c r="I244" s="136"/>
    </row>
    <row r="245" spans="1:12" ht="26.25">
      <c r="A245" s="129"/>
      <c r="B245" s="137"/>
      <c r="C245" s="135"/>
      <c r="D245" s="138"/>
      <c r="E245" s="135">
        <v>2</v>
      </c>
      <c r="F245" s="130" t="s">
        <v>173</v>
      </c>
      <c r="G245" s="134"/>
      <c r="H245" s="135"/>
      <c r="I245" s="136"/>
    </row>
    <row r="246" spans="1:12" ht="39">
      <c r="A246" s="129"/>
      <c r="B246" s="137"/>
      <c r="C246" s="135"/>
      <c r="D246" s="138"/>
      <c r="E246" s="135">
        <v>3</v>
      </c>
      <c r="F246" s="130" t="s">
        <v>174</v>
      </c>
      <c r="G246" s="134"/>
      <c r="H246" s="135"/>
      <c r="I246" s="136"/>
    </row>
    <row r="247" spans="1:12">
      <c r="A247" s="131">
        <v>2</v>
      </c>
      <c r="B247" s="130" t="s">
        <v>180</v>
      </c>
      <c r="C247" s="135"/>
      <c r="D247" s="130"/>
      <c r="E247" s="134"/>
      <c r="F247" s="130"/>
      <c r="G247" s="134"/>
      <c r="H247" s="135"/>
      <c r="I247" s="136"/>
    </row>
    <row r="248" spans="1:12" ht="39">
      <c r="A248" s="131"/>
      <c r="B248" s="130"/>
      <c r="C248" s="135" t="s">
        <v>5</v>
      </c>
      <c r="D248" s="130" t="s">
        <v>181</v>
      </c>
      <c r="E248" s="134"/>
      <c r="F248" s="130" t="s">
        <v>182</v>
      </c>
      <c r="G248" s="134"/>
      <c r="H248" s="135">
        <v>2</v>
      </c>
      <c r="I248" s="136">
        <v>0.35</v>
      </c>
    </row>
    <row r="249" spans="1:12" ht="26.25">
      <c r="A249" s="131"/>
      <c r="B249" s="130"/>
      <c r="C249" s="135" t="s">
        <v>5</v>
      </c>
      <c r="D249" s="130" t="s">
        <v>181</v>
      </c>
      <c r="E249" s="134"/>
      <c r="F249" s="130" t="s">
        <v>170</v>
      </c>
      <c r="G249" s="134"/>
      <c r="H249" s="135">
        <v>8</v>
      </c>
      <c r="I249" s="136">
        <v>0.8</v>
      </c>
    </row>
    <row r="250" spans="1:12">
      <c r="A250" s="131">
        <v>3</v>
      </c>
      <c r="B250" s="130" t="s">
        <v>187</v>
      </c>
      <c r="C250" s="135"/>
      <c r="D250" s="130"/>
      <c r="E250" s="134"/>
      <c r="F250" s="130"/>
      <c r="G250" s="134"/>
      <c r="H250" s="135"/>
      <c r="I250" s="136"/>
    </row>
    <row r="251" spans="1:12" ht="39">
      <c r="A251" s="131"/>
      <c r="B251" s="130"/>
      <c r="C251" s="142" t="s">
        <v>5</v>
      </c>
      <c r="D251" s="138" t="s">
        <v>163</v>
      </c>
      <c r="E251" s="144"/>
      <c r="F251" s="130" t="s">
        <v>49</v>
      </c>
      <c r="G251" s="134"/>
      <c r="H251" s="135">
        <v>2</v>
      </c>
      <c r="I251" s="145">
        <v>0.2</v>
      </c>
    </row>
    <row r="252" spans="1:12" ht="26.25">
      <c r="A252" s="131"/>
      <c r="B252" s="130"/>
      <c r="C252" s="142" t="s">
        <v>5</v>
      </c>
      <c r="D252" s="138" t="s">
        <v>163</v>
      </c>
      <c r="E252" s="144"/>
      <c r="F252" s="130" t="s">
        <v>50</v>
      </c>
      <c r="G252" s="134"/>
      <c r="H252" s="135">
        <v>2</v>
      </c>
      <c r="I252" s="145">
        <v>0.5</v>
      </c>
      <c r="L252">
        <f>5.5+1.15+2.25+1.5+0.8</f>
        <v>11.200000000000001</v>
      </c>
    </row>
    <row r="253" spans="1:12">
      <c r="A253" s="131"/>
      <c r="B253" s="130"/>
      <c r="C253" s="142" t="s">
        <v>5</v>
      </c>
      <c r="D253" s="138" t="s">
        <v>163</v>
      </c>
      <c r="E253" s="144"/>
      <c r="F253" s="143" t="s">
        <v>35</v>
      </c>
      <c r="G253" s="134"/>
      <c r="H253" s="135">
        <v>7</v>
      </c>
      <c r="I253" s="145">
        <v>0.3</v>
      </c>
    </row>
    <row r="254" spans="1:12">
      <c r="A254" s="131"/>
      <c r="B254" s="130"/>
      <c r="C254" s="142" t="s">
        <v>5</v>
      </c>
      <c r="D254" s="138" t="s">
        <v>163</v>
      </c>
      <c r="E254" s="144"/>
      <c r="F254" s="143" t="s">
        <v>36</v>
      </c>
      <c r="G254" s="134"/>
      <c r="H254" s="135">
        <v>7</v>
      </c>
      <c r="I254" s="145">
        <v>0.3</v>
      </c>
      <c r="L254">
        <f>0.6+0.6+0.4+0.2</f>
        <v>1.8</v>
      </c>
    </row>
    <row r="255" spans="1:12">
      <c r="A255" s="131"/>
      <c r="B255" s="130"/>
      <c r="C255" s="142" t="s">
        <v>5</v>
      </c>
      <c r="D255" s="138" t="s">
        <v>163</v>
      </c>
      <c r="E255" s="144"/>
      <c r="F255" s="143" t="s">
        <v>37</v>
      </c>
      <c r="G255" s="134"/>
      <c r="H255" s="135">
        <v>7</v>
      </c>
      <c r="I255" s="145">
        <v>0.3</v>
      </c>
      <c r="L255">
        <f>L252+L254</f>
        <v>13.000000000000002</v>
      </c>
    </row>
    <row r="256" spans="1:12">
      <c r="A256" s="131"/>
      <c r="B256" s="130"/>
      <c r="C256" s="142" t="s">
        <v>5</v>
      </c>
      <c r="D256" s="138" t="s">
        <v>163</v>
      </c>
      <c r="E256" s="144"/>
      <c r="F256" s="143" t="s">
        <v>38</v>
      </c>
      <c r="G256" s="134"/>
      <c r="H256" s="135">
        <v>7</v>
      </c>
      <c r="I256" s="145">
        <v>0.3</v>
      </c>
    </row>
    <row r="257" spans="1:9">
      <c r="A257" s="131"/>
      <c r="B257" s="130"/>
      <c r="C257" s="142" t="s">
        <v>5</v>
      </c>
      <c r="D257" s="138" t="s">
        <v>163</v>
      </c>
      <c r="E257" s="144"/>
      <c r="F257" s="143" t="s">
        <v>193</v>
      </c>
      <c r="G257" s="134"/>
      <c r="H257" s="135">
        <v>7</v>
      </c>
      <c r="I257" s="145">
        <v>0.35</v>
      </c>
    </row>
    <row r="258" spans="1:9">
      <c r="A258" s="131"/>
      <c r="B258" s="130"/>
      <c r="C258" s="135" t="s">
        <v>73</v>
      </c>
      <c r="D258" s="132" t="s">
        <v>164</v>
      </c>
      <c r="E258" s="134"/>
      <c r="F258" s="130"/>
      <c r="G258" s="134"/>
      <c r="H258" s="135">
        <v>6</v>
      </c>
      <c r="I258" s="136">
        <v>0.6</v>
      </c>
    </row>
    <row r="259" spans="1:9" ht="51.75">
      <c r="A259" s="131"/>
      <c r="B259" s="130"/>
      <c r="C259" s="146"/>
      <c r="D259" s="132"/>
      <c r="E259" s="133">
        <v>0</v>
      </c>
      <c r="F259" s="130" t="s">
        <v>84</v>
      </c>
      <c r="G259" s="134"/>
      <c r="H259" s="135"/>
      <c r="I259" s="136"/>
    </row>
    <row r="260" spans="1:9" ht="64.5">
      <c r="A260" s="131"/>
      <c r="B260" s="130"/>
      <c r="C260" s="146"/>
      <c r="D260" s="132"/>
      <c r="E260" s="133">
        <v>1</v>
      </c>
      <c r="F260" s="130" t="s">
        <v>85</v>
      </c>
      <c r="G260" s="134"/>
      <c r="H260" s="135"/>
      <c r="I260" s="136"/>
    </row>
    <row r="261" spans="1:9" ht="77.25">
      <c r="A261" s="131"/>
      <c r="B261" s="130"/>
      <c r="C261" s="131"/>
      <c r="D261" s="132"/>
      <c r="E261" s="133">
        <v>2</v>
      </c>
      <c r="F261" s="130" t="s">
        <v>86</v>
      </c>
      <c r="G261" s="134"/>
      <c r="H261" s="135"/>
      <c r="I261" s="136"/>
    </row>
    <row r="262" spans="1:9" ht="39">
      <c r="A262" s="131"/>
      <c r="B262" s="130"/>
      <c r="C262" s="131"/>
      <c r="D262" s="132"/>
      <c r="E262" s="133">
        <v>3</v>
      </c>
      <c r="F262" s="130" t="s">
        <v>87</v>
      </c>
      <c r="G262" s="134"/>
      <c r="H262" s="135"/>
      <c r="I262" s="136"/>
    </row>
    <row r="263" spans="1:9">
      <c r="A263" s="131">
        <v>4</v>
      </c>
      <c r="B263" s="130" t="s">
        <v>188</v>
      </c>
      <c r="C263" s="131"/>
      <c r="D263" s="132"/>
      <c r="E263" s="133"/>
      <c r="F263" s="130"/>
      <c r="G263" s="134"/>
      <c r="H263" s="135"/>
      <c r="I263" s="136"/>
    </row>
    <row r="264" spans="1:9">
      <c r="A264" s="131"/>
      <c r="B264" s="130"/>
      <c r="C264" s="142" t="s">
        <v>5</v>
      </c>
      <c r="D264" s="138" t="s">
        <v>189</v>
      </c>
      <c r="E264" s="144"/>
      <c r="F264" s="130" t="s">
        <v>196</v>
      </c>
      <c r="G264" s="134"/>
      <c r="H264" s="135">
        <v>2</v>
      </c>
      <c r="I264" s="145">
        <v>0.2</v>
      </c>
    </row>
    <row r="265" spans="1:9" ht="39">
      <c r="A265" s="131"/>
      <c r="B265" s="130"/>
      <c r="C265" s="142" t="s">
        <v>5</v>
      </c>
      <c r="D265" s="138" t="s">
        <v>189</v>
      </c>
      <c r="E265" s="144"/>
      <c r="F265" s="130" t="s">
        <v>190</v>
      </c>
      <c r="G265" s="134"/>
      <c r="H265" s="135">
        <v>2</v>
      </c>
      <c r="I265" s="145">
        <v>0.8</v>
      </c>
    </row>
    <row r="266" spans="1:9">
      <c r="A266" s="131"/>
      <c r="B266" s="130"/>
      <c r="C266" s="142" t="s">
        <v>5</v>
      </c>
      <c r="D266" s="138" t="s">
        <v>189</v>
      </c>
      <c r="E266" s="144"/>
      <c r="F266" s="143" t="s">
        <v>191</v>
      </c>
      <c r="G266" s="134"/>
      <c r="H266" s="135">
        <v>7</v>
      </c>
      <c r="I266" s="145">
        <v>0.5</v>
      </c>
    </row>
    <row r="267" spans="1:9">
      <c r="A267" s="131"/>
      <c r="B267" s="130"/>
      <c r="C267" s="135" t="s">
        <v>73</v>
      </c>
      <c r="D267" s="138" t="s">
        <v>192</v>
      </c>
      <c r="E267" s="134"/>
      <c r="F267" s="130"/>
      <c r="G267" s="134"/>
      <c r="H267" s="135">
        <v>7</v>
      </c>
      <c r="I267" s="145">
        <v>0.4</v>
      </c>
    </row>
    <row r="268" spans="1:9" ht="77.25">
      <c r="A268" s="131"/>
      <c r="B268" s="130"/>
      <c r="C268" s="146"/>
      <c r="D268" s="132"/>
      <c r="E268" s="133">
        <v>0</v>
      </c>
      <c r="F268" s="155" t="s">
        <v>79</v>
      </c>
      <c r="G268" s="134"/>
      <c r="H268" s="135"/>
      <c r="I268" s="136"/>
    </row>
    <row r="269" spans="1:9" ht="77.25">
      <c r="A269" s="131"/>
      <c r="B269" s="130"/>
      <c r="C269" s="146"/>
      <c r="D269" s="132"/>
      <c r="E269" s="133">
        <v>1</v>
      </c>
      <c r="F269" s="155" t="s">
        <v>185</v>
      </c>
      <c r="G269" s="134"/>
      <c r="H269" s="135"/>
      <c r="I269" s="136"/>
    </row>
    <row r="270" spans="1:9" ht="115.5">
      <c r="A270" s="131"/>
      <c r="B270" s="130"/>
      <c r="C270" s="131"/>
      <c r="D270" s="132"/>
      <c r="E270" s="133">
        <v>2</v>
      </c>
      <c r="F270" s="155" t="s">
        <v>81</v>
      </c>
      <c r="G270" s="134"/>
      <c r="H270" s="135"/>
      <c r="I270" s="136"/>
    </row>
    <row r="271" spans="1:9" ht="90" thickBot="1">
      <c r="A271" s="131"/>
      <c r="B271" s="130"/>
      <c r="C271" s="131"/>
      <c r="D271" s="132"/>
      <c r="E271" s="133">
        <v>3</v>
      </c>
      <c r="F271" s="156" t="s">
        <v>82</v>
      </c>
      <c r="G271" s="134"/>
      <c r="H271" s="135"/>
      <c r="I271" s="136"/>
    </row>
    <row r="272" spans="1:9">
      <c r="A272" s="131">
        <v>5</v>
      </c>
      <c r="B272" s="130" t="s">
        <v>178</v>
      </c>
      <c r="C272" s="135"/>
      <c r="D272" s="130"/>
      <c r="E272" s="134"/>
      <c r="F272" s="130"/>
      <c r="G272" s="134"/>
      <c r="H272" s="135"/>
      <c r="I272" s="136"/>
    </row>
    <row r="273" spans="1:9" ht="26.25">
      <c r="A273" s="131"/>
      <c r="B273" s="130"/>
      <c r="C273" s="135" t="s">
        <v>5</v>
      </c>
      <c r="D273" s="130" t="s">
        <v>175</v>
      </c>
      <c r="E273" s="134"/>
      <c r="F273" s="130" t="s">
        <v>176</v>
      </c>
      <c r="G273" s="134"/>
      <c r="H273" s="135">
        <v>2</v>
      </c>
      <c r="I273" s="136">
        <v>0.25</v>
      </c>
    </row>
    <row r="274" spans="1:9">
      <c r="A274" s="131"/>
      <c r="B274" s="130"/>
      <c r="C274" s="135" t="s">
        <v>5</v>
      </c>
      <c r="D274" s="130" t="s">
        <v>175</v>
      </c>
      <c r="E274" s="134"/>
      <c r="F274" s="130" t="s">
        <v>177</v>
      </c>
      <c r="G274" s="134"/>
      <c r="H274" s="135">
        <v>2</v>
      </c>
      <c r="I274" s="136">
        <v>0.15</v>
      </c>
    </row>
    <row r="275" spans="1:9" ht="26.25">
      <c r="A275" s="131"/>
      <c r="B275" s="130"/>
      <c r="C275" s="135" t="s">
        <v>5</v>
      </c>
      <c r="D275" s="130" t="s">
        <v>175</v>
      </c>
      <c r="E275" s="134"/>
      <c r="F275" s="130" t="s">
        <v>179</v>
      </c>
      <c r="G275" s="134"/>
      <c r="H275" s="135">
        <v>5</v>
      </c>
      <c r="I275" s="136">
        <v>0.4</v>
      </c>
    </row>
    <row r="276" spans="1:9">
      <c r="A276" s="154"/>
      <c r="B276" s="165"/>
      <c r="C276" s="135" t="s">
        <v>73</v>
      </c>
      <c r="D276" s="132" t="s">
        <v>184</v>
      </c>
      <c r="E276" s="134"/>
      <c r="F276" s="130"/>
      <c r="G276" s="134"/>
      <c r="H276" s="135">
        <v>5</v>
      </c>
      <c r="I276" s="136">
        <v>0.2</v>
      </c>
    </row>
    <row r="277" spans="1:9" ht="77.25">
      <c r="A277" s="154"/>
      <c r="B277" s="165"/>
      <c r="C277" s="146"/>
      <c r="D277" s="132"/>
      <c r="E277" s="133">
        <v>0</v>
      </c>
      <c r="F277" s="155" t="s">
        <v>79</v>
      </c>
      <c r="G277" s="134"/>
      <c r="H277" s="135"/>
      <c r="I277" s="136"/>
    </row>
    <row r="278" spans="1:9" ht="77.25">
      <c r="A278" s="154"/>
      <c r="B278" s="165"/>
      <c r="C278" s="146"/>
      <c r="D278" s="132"/>
      <c r="E278" s="133">
        <v>1</v>
      </c>
      <c r="F278" s="155" t="s">
        <v>185</v>
      </c>
      <c r="G278" s="134"/>
      <c r="H278" s="135"/>
      <c r="I278" s="136"/>
    </row>
    <row r="279" spans="1:9" ht="115.5">
      <c r="A279" s="154"/>
      <c r="B279" s="165"/>
      <c r="C279" s="131"/>
      <c r="D279" s="132"/>
      <c r="E279" s="133">
        <v>2</v>
      </c>
      <c r="F279" s="155" t="s">
        <v>81</v>
      </c>
      <c r="G279" s="134"/>
      <c r="H279" s="135"/>
      <c r="I279" s="136"/>
    </row>
    <row r="280" spans="1:9" ht="90" thickBot="1">
      <c r="A280" s="154"/>
      <c r="B280" s="165"/>
      <c r="C280" s="131"/>
      <c r="D280" s="132"/>
      <c r="E280" s="133">
        <v>3</v>
      </c>
      <c r="F280" s="156" t="s">
        <v>82</v>
      </c>
      <c r="G280" s="134"/>
      <c r="H280" s="135"/>
      <c r="I280" s="136"/>
    </row>
    <row r="282" spans="1:9" ht="19.5" thickBot="1">
      <c r="A282" s="9" t="s">
        <v>22</v>
      </c>
      <c r="B282" s="181" t="s">
        <v>23</v>
      </c>
      <c r="C282" s="181"/>
      <c r="D282" s="181"/>
      <c r="E282" s="181"/>
      <c r="F282" s="181"/>
      <c r="G282" s="182"/>
      <c r="H282" s="14"/>
      <c r="I282" s="15">
        <f>SUM(I283:I334)</f>
        <v>26.000000000000018</v>
      </c>
    </row>
    <row r="283" spans="1:9" ht="25.5">
      <c r="A283" s="44">
        <v>1</v>
      </c>
      <c r="B283" s="45" t="s">
        <v>68</v>
      </c>
      <c r="C283" s="46" t="s">
        <v>16</v>
      </c>
      <c r="D283" s="45" t="s">
        <v>16</v>
      </c>
      <c r="E283" s="46" t="s">
        <v>16</v>
      </c>
      <c r="F283" s="45" t="s">
        <v>16</v>
      </c>
      <c r="G283" s="45" t="s">
        <v>16</v>
      </c>
      <c r="H283" s="44" t="s">
        <v>16</v>
      </c>
      <c r="I283" s="44" t="s">
        <v>16</v>
      </c>
    </row>
    <row r="284" spans="1:9" ht="51.75">
      <c r="A284" s="42" t="s">
        <v>16</v>
      </c>
      <c r="B284" s="21"/>
      <c r="C284" s="42" t="s">
        <v>5</v>
      </c>
      <c r="D284" s="25" t="s">
        <v>52</v>
      </c>
      <c r="E284" s="26"/>
      <c r="F284" s="27" t="s">
        <v>30</v>
      </c>
      <c r="G284" s="21" t="s">
        <v>16</v>
      </c>
      <c r="H284" s="47">
        <v>8</v>
      </c>
      <c r="I284" s="28">
        <v>0.75</v>
      </c>
    </row>
    <row r="285" spans="1:9" ht="39">
      <c r="A285" s="42"/>
      <c r="B285" s="21"/>
      <c r="C285" s="42" t="s">
        <v>5</v>
      </c>
      <c r="D285" s="25" t="s">
        <v>52</v>
      </c>
      <c r="E285" s="26"/>
      <c r="F285" s="27" t="s">
        <v>65</v>
      </c>
      <c r="G285" s="21" t="s">
        <v>16</v>
      </c>
      <c r="H285" s="47">
        <v>8</v>
      </c>
      <c r="I285" s="28">
        <v>0.7</v>
      </c>
    </row>
    <row r="286" spans="1:9">
      <c r="A286" s="42" t="s">
        <v>16</v>
      </c>
      <c r="B286" s="21" t="s">
        <v>16</v>
      </c>
      <c r="C286" s="42" t="s">
        <v>5</v>
      </c>
      <c r="D286" s="25" t="s">
        <v>52</v>
      </c>
      <c r="E286" s="26"/>
      <c r="F286" s="52" t="s">
        <v>35</v>
      </c>
      <c r="G286" s="21" t="s">
        <v>16</v>
      </c>
      <c r="H286" s="47">
        <v>3</v>
      </c>
      <c r="I286" s="28">
        <v>0.35</v>
      </c>
    </row>
    <row r="287" spans="1:9">
      <c r="A287" s="42"/>
      <c r="B287" s="21"/>
      <c r="C287" s="42" t="s">
        <v>5</v>
      </c>
      <c r="D287" s="25" t="s">
        <v>52</v>
      </c>
      <c r="E287" s="26"/>
      <c r="F287" s="52" t="s">
        <v>36</v>
      </c>
      <c r="G287" s="21"/>
      <c r="H287" s="47">
        <v>3</v>
      </c>
      <c r="I287" s="28">
        <v>0.35</v>
      </c>
    </row>
    <row r="288" spans="1:9" ht="16.5" thickBot="1">
      <c r="A288" s="42"/>
      <c r="B288" s="21"/>
      <c r="C288" s="42" t="s">
        <v>5</v>
      </c>
      <c r="D288" s="25" t="s">
        <v>52</v>
      </c>
      <c r="E288" s="26"/>
      <c r="F288" s="52" t="s">
        <v>37</v>
      </c>
      <c r="G288" s="21"/>
      <c r="H288" s="47">
        <v>3</v>
      </c>
      <c r="I288" s="47">
        <v>0.35</v>
      </c>
    </row>
    <row r="289" spans="1:11" ht="25.5">
      <c r="A289" s="44">
        <v>2</v>
      </c>
      <c r="B289" s="45" t="s">
        <v>69</v>
      </c>
      <c r="C289" s="42"/>
      <c r="D289" s="25"/>
      <c r="E289" s="26"/>
      <c r="F289" s="52"/>
      <c r="G289" s="21"/>
      <c r="H289" s="47"/>
      <c r="I289" s="47"/>
    </row>
    <row r="290" spans="1:11" ht="64.5">
      <c r="A290" s="42"/>
      <c r="B290" s="21"/>
      <c r="C290" s="42" t="s">
        <v>5</v>
      </c>
      <c r="D290" s="25" t="s">
        <v>53</v>
      </c>
      <c r="E290" s="26"/>
      <c r="F290" s="27" t="s">
        <v>54</v>
      </c>
      <c r="G290" s="21"/>
      <c r="H290" s="47">
        <v>1</v>
      </c>
      <c r="I290" s="28">
        <v>2</v>
      </c>
    </row>
    <row r="291" spans="1:11" ht="51.75">
      <c r="A291" s="42"/>
      <c r="B291" s="21"/>
      <c r="C291" s="42" t="s">
        <v>5</v>
      </c>
      <c r="D291" s="25" t="s">
        <v>53</v>
      </c>
      <c r="E291" s="26"/>
      <c r="F291" s="27" t="s">
        <v>55</v>
      </c>
      <c r="G291" s="21"/>
      <c r="H291" s="47">
        <v>2</v>
      </c>
      <c r="I291" s="28">
        <v>1.75</v>
      </c>
    </row>
    <row r="292" spans="1:11" ht="39">
      <c r="A292" s="42"/>
      <c r="B292" s="21"/>
      <c r="C292" s="42" t="s">
        <v>5</v>
      </c>
      <c r="D292" s="25" t="s">
        <v>53</v>
      </c>
      <c r="E292" s="26"/>
      <c r="F292" s="27" t="s">
        <v>65</v>
      </c>
      <c r="G292" s="21" t="s">
        <v>16</v>
      </c>
      <c r="H292" s="47">
        <v>8</v>
      </c>
      <c r="I292" s="28">
        <v>0.7</v>
      </c>
    </row>
    <row r="293" spans="1:11" ht="26.25">
      <c r="A293" s="42"/>
      <c r="B293" s="21"/>
      <c r="C293" s="42" t="s">
        <v>5</v>
      </c>
      <c r="D293" s="25" t="s">
        <v>53</v>
      </c>
      <c r="E293" s="26"/>
      <c r="F293" s="27" t="s">
        <v>56</v>
      </c>
      <c r="G293" s="21"/>
      <c r="H293" s="47">
        <v>5</v>
      </c>
      <c r="I293" s="47">
        <v>0.6</v>
      </c>
    </row>
    <row r="294" spans="1:11">
      <c r="A294" s="42"/>
      <c r="B294" s="21"/>
      <c r="C294" s="42" t="s">
        <v>5</v>
      </c>
      <c r="D294" s="25" t="s">
        <v>53</v>
      </c>
      <c r="E294" s="26"/>
      <c r="F294" s="52" t="s">
        <v>35</v>
      </c>
      <c r="G294" s="21" t="s">
        <v>16</v>
      </c>
      <c r="H294" s="47">
        <v>3</v>
      </c>
      <c r="I294" s="28">
        <v>0.35</v>
      </c>
      <c r="K294">
        <f>0.5+0.6+0.4+0.2</f>
        <v>1.7</v>
      </c>
    </row>
    <row r="295" spans="1:11">
      <c r="A295" s="42"/>
      <c r="B295" s="21"/>
      <c r="C295" s="42" t="s">
        <v>5</v>
      </c>
      <c r="D295" s="25" t="s">
        <v>53</v>
      </c>
      <c r="E295" s="26"/>
      <c r="F295" s="52" t="s">
        <v>36</v>
      </c>
      <c r="G295" s="21" t="s">
        <v>16</v>
      </c>
      <c r="H295" s="47">
        <v>3</v>
      </c>
      <c r="I295" s="28">
        <v>0.35</v>
      </c>
      <c r="K295">
        <f>5+1.15+2.25+1.5+0.8</f>
        <v>10.700000000000001</v>
      </c>
    </row>
    <row r="296" spans="1:11">
      <c r="A296" s="42"/>
      <c r="B296" s="21"/>
      <c r="C296" s="42" t="s">
        <v>5</v>
      </c>
      <c r="D296" s="25" t="s">
        <v>53</v>
      </c>
      <c r="E296" s="26"/>
      <c r="F296" s="52" t="s">
        <v>37</v>
      </c>
      <c r="G296" s="21" t="s">
        <v>16</v>
      </c>
      <c r="H296" s="47">
        <v>3</v>
      </c>
      <c r="I296" s="28">
        <v>0.35</v>
      </c>
    </row>
    <row r="297" spans="1:11">
      <c r="A297" s="42"/>
      <c r="B297" s="21"/>
      <c r="C297" s="42" t="s">
        <v>5</v>
      </c>
      <c r="D297" s="25" t="s">
        <v>60</v>
      </c>
      <c r="E297" s="26"/>
      <c r="F297" s="52" t="s">
        <v>35</v>
      </c>
      <c r="G297" s="21" t="s">
        <v>16</v>
      </c>
      <c r="H297" s="47">
        <v>3</v>
      </c>
      <c r="I297" s="28">
        <v>0.35</v>
      </c>
    </row>
    <row r="298" spans="1:11">
      <c r="A298" s="42"/>
      <c r="B298" s="21"/>
      <c r="C298" s="42" t="s">
        <v>5</v>
      </c>
      <c r="D298" s="25" t="s">
        <v>60</v>
      </c>
      <c r="E298" s="26"/>
      <c r="F298" s="52" t="s">
        <v>36</v>
      </c>
      <c r="G298" s="21" t="s">
        <v>16</v>
      </c>
      <c r="H298" s="47">
        <v>3</v>
      </c>
      <c r="I298" s="28">
        <v>0.35</v>
      </c>
    </row>
    <row r="299" spans="1:11">
      <c r="A299" s="42"/>
      <c r="B299" s="21"/>
      <c r="C299" s="42" t="s">
        <v>5</v>
      </c>
      <c r="D299" s="25" t="s">
        <v>60</v>
      </c>
      <c r="E299" s="26"/>
      <c r="F299" s="52" t="s">
        <v>37</v>
      </c>
      <c r="G299" s="21" t="s">
        <v>16</v>
      </c>
      <c r="H299" s="47">
        <v>3</v>
      </c>
      <c r="I299" s="28">
        <v>0.35</v>
      </c>
    </row>
    <row r="300" spans="1:11">
      <c r="A300" s="42"/>
      <c r="B300" s="21"/>
      <c r="C300" s="42" t="s">
        <v>5</v>
      </c>
      <c r="D300" s="25" t="s">
        <v>61</v>
      </c>
      <c r="E300" s="26"/>
      <c r="F300" s="52" t="s">
        <v>35</v>
      </c>
      <c r="G300" s="21" t="s">
        <v>16</v>
      </c>
      <c r="H300" s="47">
        <v>3</v>
      </c>
      <c r="I300" s="28">
        <v>0.35</v>
      </c>
    </row>
    <row r="301" spans="1:11">
      <c r="A301" s="42"/>
      <c r="B301" s="21"/>
      <c r="C301" s="42" t="s">
        <v>5</v>
      </c>
      <c r="D301" s="25" t="s">
        <v>61</v>
      </c>
      <c r="E301" s="26"/>
      <c r="F301" s="52" t="s">
        <v>36</v>
      </c>
      <c r="G301" s="21" t="s">
        <v>16</v>
      </c>
      <c r="H301" s="47">
        <v>3</v>
      </c>
      <c r="I301" s="28">
        <v>0.35</v>
      </c>
    </row>
    <row r="302" spans="1:11">
      <c r="A302" s="43"/>
      <c r="B302" s="166"/>
      <c r="C302" s="43" t="s">
        <v>5</v>
      </c>
      <c r="D302" s="55" t="s">
        <v>61</v>
      </c>
      <c r="E302" s="56"/>
      <c r="F302" s="57" t="s">
        <v>37</v>
      </c>
      <c r="G302" s="166" t="s">
        <v>16</v>
      </c>
      <c r="H302" s="58">
        <v>3</v>
      </c>
      <c r="I302" s="59">
        <v>0.35</v>
      </c>
    </row>
    <row r="303" spans="1:11" ht="25.5">
      <c r="A303" s="42">
        <v>3</v>
      </c>
      <c r="B303" s="21" t="s">
        <v>70</v>
      </c>
      <c r="C303" s="42"/>
      <c r="D303" s="25"/>
      <c r="E303" s="26"/>
      <c r="F303" s="52"/>
      <c r="G303" s="21"/>
      <c r="H303" s="47"/>
      <c r="I303" s="28"/>
    </row>
    <row r="304" spans="1:11" ht="51.75">
      <c r="A304" s="42"/>
      <c r="B304" s="21"/>
      <c r="C304" s="42" t="s">
        <v>5</v>
      </c>
      <c r="D304" s="25" t="s">
        <v>57</v>
      </c>
      <c r="E304" s="26"/>
      <c r="F304" s="27" t="s">
        <v>30</v>
      </c>
      <c r="G304" s="21" t="s">
        <v>16</v>
      </c>
      <c r="H304" s="47">
        <v>2</v>
      </c>
      <c r="I304" s="28">
        <v>0.75</v>
      </c>
    </row>
    <row r="305" spans="1:9" ht="51.75">
      <c r="A305" s="42"/>
      <c r="B305" s="21"/>
      <c r="C305" s="42" t="s">
        <v>5</v>
      </c>
      <c r="D305" s="25" t="s">
        <v>57</v>
      </c>
      <c r="E305" s="26"/>
      <c r="F305" s="27" t="s">
        <v>66</v>
      </c>
      <c r="G305" s="21" t="s">
        <v>16</v>
      </c>
      <c r="H305" s="47">
        <v>8</v>
      </c>
      <c r="I305" s="28">
        <v>0.7</v>
      </c>
    </row>
    <row r="306" spans="1:9" ht="26.25">
      <c r="A306" s="42"/>
      <c r="B306" s="21"/>
      <c r="C306" s="42" t="s">
        <v>5</v>
      </c>
      <c r="D306" s="25" t="s">
        <v>57</v>
      </c>
      <c r="E306" s="26"/>
      <c r="F306" s="27" t="s">
        <v>58</v>
      </c>
      <c r="G306" s="21"/>
      <c r="H306" s="47">
        <v>8</v>
      </c>
      <c r="I306" s="28">
        <v>0.8</v>
      </c>
    </row>
    <row r="307" spans="1:9" ht="26.25">
      <c r="A307" s="42"/>
      <c r="B307" s="21"/>
      <c r="C307" s="42" t="s">
        <v>5</v>
      </c>
      <c r="D307" s="25" t="s">
        <v>57</v>
      </c>
      <c r="E307" s="26"/>
      <c r="F307" s="27" t="s">
        <v>59</v>
      </c>
      <c r="G307" s="21"/>
      <c r="H307" s="47">
        <v>8</v>
      </c>
      <c r="I307" s="28">
        <v>0.8</v>
      </c>
    </row>
    <row r="308" spans="1:9" ht="26.25">
      <c r="A308" s="42"/>
      <c r="B308" s="21"/>
      <c r="C308" s="42" t="s">
        <v>5</v>
      </c>
      <c r="D308" s="25" t="s">
        <v>57</v>
      </c>
      <c r="E308" s="26"/>
      <c r="F308" s="27" t="s">
        <v>56</v>
      </c>
      <c r="G308" s="21"/>
      <c r="H308" s="47">
        <v>8</v>
      </c>
      <c r="I308" s="28">
        <v>0.8</v>
      </c>
    </row>
    <row r="309" spans="1:9">
      <c r="A309" s="42"/>
      <c r="B309" s="21"/>
      <c r="C309" s="42" t="s">
        <v>5</v>
      </c>
      <c r="D309" s="25" t="s">
        <v>57</v>
      </c>
      <c r="E309" s="26"/>
      <c r="F309" s="52" t="s">
        <v>35</v>
      </c>
      <c r="G309" s="21" t="s">
        <v>16</v>
      </c>
      <c r="H309" s="47">
        <v>3</v>
      </c>
      <c r="I309" s="28">
        <v>0.35</v>
      </c>
    </row>
    <row r="310" spans="1:9">
      <c r="A310" s="42"/>
      <c r="B310" s="21"/>
      <c r="C310" s="42" t="s">
        <v>5</v>
      </c>
      <c r="D310" s="25" t="s">
        <v>57</v>
      </c>
      <c r="E310" s="26"/>
      <c r="F310" s="52" t="s">
        <v>36</v>
      </c>
      <c r="G310" s="21" t="s">
        <v>16</v>
      </c>
      <c r="H310" s="47">
        <v>3</v>
      </c>
      <c r="I310" s="28">
        <v>0.35</v>
      </c>
    </row>
    <row r="311" spans="1:9">
      <c r="A311" s="42"/>
      <c r="B311" s="21"/>
      <c r="C311" s="42" t="s">
        <v>5</v>
      </c>
      <c r="D311" s="25" t="s">
        <v>57</v>
      </c>
      <c r="E311" s="26"/>
      <c r="F311" s="52" t="s">
        <v>37</v>
      </c>
      <c r="G311" s="21" t="s">
        <v>16</v>
      </c>
      <c r="H311" s="47">
        <v>3</v>
      </c>
      <c r="I311" s="28">
        <v>0.35</v>
      </c>
    </row>
    <row r="312" spans="1:9">
      <c r="A312" s="42"/>
      <c r="B312" s="21"/>
      <c r="C312" s="42" t="s">
        <v>5</v>
      </c>
      <c r="D312" s="25" t="s">
        <v>57</v>
      </c>
      <c r="E312" s="26"/>
      <c r="F312" s="52" t="s">
        <v>38</v>
      </c>
      <c r="G312" s="21" t="s">
        <v>16</v>
      </c>
      <c r="H312" s="47">
        <v>3</v>
      </c>
      <c r="I312" s="28">
        <v>0.35</v>
      </c>
    </row>
    <row r="313" spans="1:9">
      <c r="A313" s="42"/>
      <c r="B313" s="21"/>
      <c r="C313" s="42" t="s">
        <v>5</v>
      </c>
      <c r="D313" s="25" t="s">
        <v>57</v>
      </c>
      <c r="E313" s="26"/>
      <c r="F313" s="52" t="s">
        <v>39</v>
      </c>
      <c r="G313" s="21" t="s">
        <v>16</v>
      </c>
      <c r="H313" s="47">
        <v>3</v>
      </c>
      <c r="I313" s="28">
        <v>0.35</v>
      </c>
    </row>
    <row r="314" spans="1:9" ht="25.5">
      <c r="A314" s="42">
        <v>4</v>
      </c>
      <c r="B314" s="21" t="s">
        <v>71</v>
      </c>
      <c r="C314" s="42"/>
      <c r="D314" s="25"/>
      <c r="E314" s="26"/>
      <c r="F314" s="52"/>
      <c r="G314" s="21"/>
      <c r="H314" s="47"/>
      <c r="I314" s="28"/>
    </row>
    <row r="315" spans="1:9">
      <c r="A315" s="42"/>
      <c r="B315" s="21"/>
      <c r="C315" s="42" t="s">
        <v>5</v>
      </c>
      <c r="D315" s="25" t="s">
        <v>62</v>
      </c>
      <c r="E315" s="26"/>
      <c r="F315" s="52" t="s">
        <v>35</v>
      </c>
      <c r="G315" s="21" t="s">
        <v>16</v>
      </c>
      <c r="H315" s="47">
        <v>3</v>
      </c>
      <c r="I315" s="28">
        <v>0.35</v>
      </c>
    </row>
    <row r="316" spans="1:9">
      <c r="A316" s="42"/>
      <c r="B316" s="21"/>
      <c r="C316" s="42" t="s">
        <v>5</v>
      </c>
      <c r="D316" s="25" t="s">
        <v>62</v>
      </c>
      <c r="E316" s="26"/>
      <c r="F316" s="52" t="s">
        <v>36</v>
      </c>
      <c r="G316" s="21" t="s">
        <v>16</v>
      </c>
      <c r="H316" s="47">
        <v>3</v>
      </c>
      <c r="I316" s="28">
        <v>0.35</v>
      </c>
    </row>
    <row r="317" spans="1:9">
      <c r="A317" s="42"/>
      <c r="B317" s="21"/>
      <c r="C317" s="42" t="s">
        <v>5</v>
      </c>
      <c r="D317" s="25" t="s">
        <v>62</v>
      </c>
      <c r="E317" s="26"/>
      <c r="F317" s="52" t="s">
        <v>37</v>
      </c>
      <c r="G317" s="21" t="s">
        <v>16</v>
      </c>
      <c r="H317" s="47">
        <v>3</v>
      </c>
      <c r="I317" s="28">
        <v>0.35</v>
      </c>
    </row>
    <row r="318" spans="1:9">
      <c r="A318" s="42"/>
      <c r="B318" s="21"/>
      <c r="C318" s="42" t="s">
        <v>5</v>
      </c>
      <c r="D318" s="25" t="s">
        <v>62</v>
      </c>
      <c r="E318" s="26"/>
      <c r="F318" s="52" t="s">
        <v>38</v>
      </c>
      <c r="G318" s="21" t="s">
        <v>16</v>
      </c>
      <c r="H318" s="47">
        <v>3</v>
      </c>
      <c r="I318" s="28">
        <v>0.35</v>
      </c>
    </row>
    <row r="319" spans="1:9">
      <c r="A319" s="42"/>
      <c r="B319" s="21"/>
      <c r="C319" s="42" t="s">
        <v>5</v>
      </c>
      <c r="D319" s="25" t="s">
        <v>62</v>
      </c>
      <c r="E319" s="26"/>
      <c r="F319" s="52" t="s">
        <v>39</v>
      </c>
      <c r="G319" s="21" t="s">
        <v>16</v>
      </c>
      <c r="H319" s="47">
        <v>3</v>
      </c>
      <c r="I319" s="28">
        <v>0.35</v>
      </c>
    </row>
    <row r="320" spans="1:9" ht="26.25">
      <c r="A320" s="42"/>
      <c r="B320" s="21"/>
      <c r="C320" s="42" t="s">
        <v>5</v>
      </c>
      <c r="D320" s="25" t="s">
        <v>62</v>
      </c>
      <c r="E320" s="26"/>
      <c r="F320" s="27" t="s">
        <v>63</v>
      </c>
      <c r="G320" s="21"/>
      <c r="H320" s="47">
        <v>8</v>
      </c>
      <c r="I320" s="47">
        <v>0.8</v>
      </c>
    </row>
    <row r="321" spans="1:9" ht="26.25">
      <c r="A321" s="42"/>
      <c r="B321" s="21"/>
      <c r="C321" s="42" t="s">
        <v>5</v>
      </c>
      <c r="D321" s="25" t="s">
        <v>62</v>
      </c>
      <c r="E321" s="26"/>
      <c r="F321" s="27" t="s">
        <v>64</v>
      </c>
      <c r="G321" s="21"/>
      <c r="H321" s="47">
        <v>8</v>
      </c>
      <c r="I321" s="47">
        <v>0.8</v>
      </c>
    </row>
    <row r="322" spans="1:9" ht="26.25">
      <c r="A322" s="42"/>
      <c r="B322" s="21"/>
      <c r="C322" s="42" t="s">
        <v>5</v>
      </c>
      <c r="D322" s="25" t="s">
        <v>62</v>
      </c>
      <c r="E322" s="26"/>
      <c r="F322" s="27" t="s">
        <v>67</v>
      </c>
      <c r="G322" s="21" t="s">
        <v>16</v>
      </c>
      <c r="H322" s="47">
        <v>8</v>
      </c>
      <c r="I322" s="28">
        <v>0.7</v>
      </c>
    </row>
    <row r="323" spans="1:9" ht="25.5">
      <c r="A323" s="42">
        <v>4</v>
      </c>
      <c r="B323" s="21" t="s">
        <v>89</v>
      </c>
      <c r="C323" s="42"/>
      <c r="D323" s="25"/>
      <c r="E323" s="26"/>
      <c r="F323" s="27"/>
      <c r="G323" s="21"/>
      <c r="H323" s="47"/>
      <c r="I323" s="28"/>
    </row>
    <row r="324" spans="1:9">
      <c r="A324" s="42"/>
      <c r="B324" s="21"/>
      <c r="C324" s="42" t="s">
        <v>5</v>
      </c>
      <c r="D324" s="25" t="s">
        <v>90</v>
      </c>
      <c r="E324" s="26"/>
      <c r="F324" s="52" t="s">
        <v>35</v>
      </c>
      <c r="G324" s="21" t="s">
        <v>16</v>
      </c>
      <c r="H324" s="47">
        <v>3</v>
      </c>
      <c r="I324" s="28">
        <v>0.35</v>
      </c>
    </row>
    <row r="325" spans="1:9">
      <c r="A325" s="42"/>
      <c r="B325" s="21"/>
      <c r="C325" s="42" t="s">
        <v>5</v>
      </c>
      <c r="D325" s="25" t="s">
        <v>90</v>
      </c>
      <c r="E325" s="26"/>
      <c r="F325" s="52" t="s">
        <v>36</v>
      </c>
      <c r="G325" s="21" t="s">
        <v>16</v>
      </c>
      <c r="H325" s="47">
        <v>3</v>
      </c>
      <c r="I325" s="28">
        <v>0.35</v>
      </c>
    </row>
    <row r="326" spans="1:9">
      <c r="A326" s="42"/>
      <c r="B326" s="21"/>
      <c r="C326" s="42" t="s">
        <v>5</v>
      </c>
      <c r="D326" s="25" t="s">
        <v>90</v>
      </c>
      <c r="E326" s="26"/>
      <c r="F326" s="52" t="s">
        <v>37</v>
      </c>
      <c r="G326" s="21" t="s">
        <v>16</v>
      </c>
      <c r="H326" s="47">
        <v>3</v>
      </c>
      <c r="I326" s="28">
        <v>0.35</v>
      </c>
    </row>
    <row r="327" spans="1:9">
      <c r="A327" s="42"/>
      <c r="B327" s="21"/>
      <c r="C327" s="42" t="s">
        <v>5</v>
      </c>
      <c r="D327" s="25" t="s">
        <v>90</v>
      </c>
      <c r="E327" s="26"/>
      <c r="F327" s="52" t="s">
        <v>38</v>
      </c>
      <c r="G327" s="21" t="s">
        <v>16</v>
      </c>
      <c r="H327" s="47">
        <v>3</v>
      </c>
      <c r="I327" s="28">
        <v>0.35</v>
      </c>
    </row>
    <row r="328" spans="1:9">
      <c r="A328" s="42"/>
      <c r="B328" s="21"/>
      <c r="C328" s="42" t="s">
        <v>5</v>
      </c>
      <c r="D328" s="25" t="s">
        <v>90</v>
      </c>
      <c r="E328" s="26"/>
      <c r="F328" s="52" t="s">
        <v>39</v>
      </c>
      <c r="G328" s="21" t="s">
        <v>16</v>
      </c>
      <c r="H328" s="47">
        <v>3</v>
      </c>
      <c r="I328" s="28">
        <v>0.35</v>
      </c>
    </row>
    <row r="329" spans="1:9">
      <c r="A329" s="42"/>
      <c r="B329" s="21"/>
      <c r="C329" s="42" t="s">
        <v>5</v>
      </c>
      <c r="D329" s="25" t="s">
        <v>90</v>
      </c>
      <c r="E329" s="26"/>
      <c r="F329" s="52" t="s">
        <v>40</v>
      </c>
      <c r="G329" s="21" t="s">
        <v>16</v>
      </c>
      <c r="H329" s="47">
        <v>3</v>
      </c>
      <c r="I329" s="28">
        <v>0.35</v>
      </c>
    </row>
    <row r="330" spans="1:9">
      <c r="A330" s="42"/>
      <c r="B330" s="21"/>
      <c r="C330" s="42" t="s">
        <v>5</v>
      </c>
      <c r="D330" s="25" t="s">
        <v>90</v>
      </c>
      <c r="E330" s="26"/>
      <c r="F330" s="52" t="s">
        <v>91</v>
      </c>
      <c r="G330" s="21" t="s">
        <v>16</v>
      </c>
      <c r="H330" s="47">
        <v>3</v>
      </c>
      <c r="I330" s="28">
        <v>0.35</v>
      </c>
    </row>
    <row r="331" spans="1:9">
      <c r="A331" s="42"/>
      <c r="B331" s="21"/>
      <c r="C331" s="42" t="s">
        <v>5</v>
      </c>
      <c r="D331" s="25" t="s">
        <v>90</v>
      </c>
      <c r="E331" s="26"/>
      <c r="F331" s="27" t="s">
        <v>92</v>
      </c>
      <c r="G331" s="21"/>
      <c r="H331" s="47">
        <v>8</v>
      </c>
      <c r="I331" s="47">
        <v>0.8</v>
      </c>
    </row>
    <row r="332" spans="1:9">
      <c r="A332" s="42"/>
      <c r="B332" s="21"/>
      <c r="C332" s="42" t="s">
        <v>5</v>
      </c>
      <c r="D332" s="25" t="s">
        <v>90</v>
      </c>
      <c r="E332" s="26"/>
      <c r="F332" s="27" t="s">
        <v>92</v>
      </c>
      <c r="G332" s="21"/>
      <c r="H332" s="47">
        <v>8</v>
      </c>
      <c r="I332" s="47">
        <v>0.8</v>
      </c>
    </row>
    <row r="333" spans="1:9">
      <c r="A333" s="42"/>
      <c r="B333" s="21"/>
      <c r="C333" s="42" t="s">
        <v>5</v>
      </c>
      <c r="D333" s="25" t="s">
        <v>90</v>
      </c>
      <c r="E333" s="26"/>
      <c r="F333" s="27" t="s">
        <v>92</v>
      </c>
      <c r="G333" s="21"/>
      <c r="H333" s="47">
        <v>8</v>
      </c>
      <c r="I333" s="47">
        <v>0.8</v>
      </c>
    </row>
    <row r="334" spans="1:9">
      <c r="A334" s="42"/>
      <c r="B334" s="21"/>
      <c r="C334" s="42" t="s">
        <v>5</v>
      </c>
      <c r="D334" s="25" t="s">
        <v>90</v>
      </c>
      <c r="E334" s="26"/>
      <c r="F334" s="27" t="s">
        <v>92</v>
      </c>
      <c r="G334" s="21"/>
      <c r="H334" s="47">
        <v>8</v>
      </c>
      <c r="I334" s="47">
        <v>0.8</v>
      </c>
    </row>
    <row r="335" spans="1:9">
      <c r="A335" s="53"/>
      <c r="B335" s="167"/>
      <c r="C335" s="53"/>
      <c r="D335" s="29"/>
      <c r="E335" s="30"/>
      <c r="F335" s="31"/>
      <c r="G335" s="167"/>
      <c r="H335" s="54"/>
      <c r="I335" s="32"/>
    </row>
    <row r="338" spans="6:9" ht="18.75">
      <c r="F338" s="22" t="s">
        <v>24</v>
      </c>
      <c r="G338" s="22"/>
      <c r="H338" s="23"/>
      <c r="I338" s="24">
        <f>I8+I112+I173+I234+I282</f>
        <v>100.00000000000003</v>
      </c>
    </row>
  </sheetData>
  <mergeCells count="5">
    <mergeCell ref="B234:G234"/>
    <mergeCell ref="B282:G282"/>
    <mergeCell ref="B8:G8"/>
    <mergeCell ref="B173:G173"/>
    <mergeCell ref="B112:G112"/>
  </mergeCells>
  <conditionalFormatting sqref="F282:F335 D264:D267 F212:F214 F200:F208 D236:D246 F192:F193 F225:F227 F220 D220:D227 F254:F257 D251:D257 F185:F186 F175:F176 D199:D214">
    <cfRule type="cellIs" dxfId="1" priority="92" stopIfTrue="1" operator="equal">
      <formula>"Aspect"</formula>
    </cfRule>
    <cfRule type="cellIs" dxfId="0" priority="93" stopIfTrue="1" operator="notEqual">
      <formula>""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284:I335 I147:I151 I158:I162 I93:I111 I215:I219 I228:I232 I236:I240 I242:I250 I258:I263 I268:I280">
      <formula1>0</formula1>
      <formula2>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activeCell="F2" sqref="F2"/>
    </sheetView>
  </sheetViews>
  <sheetFormatPr defaultColWidth="11" defaultRowHeight="15.75"/>
  <cols>
    <col min="2" max="2" width="56.875" style="2" customWidth="1"/>
  </cols>
  <sheetData>
    <row r="1" spans="1:7" ht="27.95" customHeight="1" thickBot="1">
      <c r="A1" s="184" t="s">
        <v>12</v>
      </c>
      <c r="B1" s="184"/>
      <c r="E1" s="75" t="s">
        <v>99</v>
      </c>
      <c r="F1" s="75" t="s">
        <v>100</v>
      </c>
      <c r="G1" s="75" t="s">
        <v>101</v>
      </c>
    </row>
    <row r="2" spans="1:7" ht="31.5">
      <c r="A2" s="49">
        <v>1</v>
      </c>
      <c r="B2" s="13" t="s">
        <v>93</v>
      </c>
      <c r="C2" s="49">
        <v>10</v>
      </c>
      <c r="E2" s="76">
        <f>C2</f>
        <v>10</v>
      </c>
      <c r="F2" s="77">
        <f>SUMIF('Критерии оценки'!H9:'Критерии оценки'!H334,'Перечень профессиональных задач'!A2,'Критерии оценки'!I9:'Критерии оценки'!I334)</f>
        <v>9.25</v>
      </c>
      <c r="G2" s="77">
        <f t="shared" ref="G2:G9" si="0">ABS(E2-F2)</f>
        <v>0.75</v>
      </c>
    </row>
    <row r="3" spans="1:7" ht="31.5">
      <c r="A3" s="49">
        <v>2</v>
      </c>
      <c r="B3" s="13" t="s">
        <v>32</v>
      </c>
      <c r="C3" s="49">
        <v>15</v>
      </c>
      <c r="E3" s="76">
        <f t="shared" ref="E3:E9" si="1">C3</f>
        <v>15</v>
      </c>
      <c r="F3" s="77">
        <f>SUMIF('Критерии оценки'!H9:'Критерии оценки'!H334,'Перечень профессиональных задач'!A3,'Критерии оценки'!I9:'Критерии оценки'!I334)</f>
        <v>15</v>
      </c>
      <c r="G3" s="77">
        <f t="shared" si="0"/>
        <v>0</v>
      </c>
    </row>
    <row r="4" spans="1:7">
      <c r="A4" s="49">
        <v>3</v>
      </c>
      <c r="B4" s="13" t="s">
        <v>33</v>
      </c>
      <c r="C4" s="49">
        <v>25</v>
      </c>
      <c r="E4" s="76">
        <f t="shared" si="1"/>
        <v>25</v>
      </c>
      <c r="F4" s="77">
        <f>SUMIF('Критерии оценки'!H9:'Критерии оценки'!H334,'Перечень профессиональных задач'!A4,'Критерии оценки'!I9:'Критерии оценки'!I334)</f>
        <v>25.100000000000041</v>
      </c>
      <c r="G4" s="77">
        <f t="shared" si="0"/>
        <v>0.1000000000000405</v>
      </c>
    </row>
    <row r="5" spans="1:7">
      <c r="A5" s="49">
        <v>4</v>
      </c>
      <c r="B5" s="13" t="s">
        <v>94</v>
      </c>
      <c r="C5" s="49">
        <v>7</v>
      </c>
      <c r="E5" s="76">
        <f t="shared" si="1"/>
        <v>7</v>
      </c>
      <c r="F5" s="77">
        <f>SUMIF('Критерии оценки'!H9:'Критерии оценки'!H334,'Перечень профессиональных задач'!A5,'Критерии оценки'!I9:'Критерии оценки'!I334)</f>
        <v>7.9000000000000012</v>
      </c>
      <c r="G5" s="77">
        <f t="shared" si="0"/>
        <v>0.90000000000000124</v>
      </c>
    </row>
    <row r="6" spans="1:7">
      <c r="A6" s="49">
        <v>5</v>
      </c>
      <c r="B6" s="13" t="s">
        <v>95</v>
      </c>
      <c r="C6" s="49">
        <v>10</v>
      </c>
      <c r="E6" s="76">
        <f t="shared" si="1"/>
        <v>10</v>
      </c>
      <c r="F6" s="77">
        <f>SUMIF('Критерии оценки'!H9:'Критерии оценки'!H334,'Перечень профессиональных задач'!A6,'Критерии оценки'!I9:'Критерии оценки'!I334)</f>
        <v>8.5500000000000007</v>
      </c>
      <c r="G6" s="77">
        <f t="shared" si="0"/>
        <v>1.4499999999999993</v>
      </c>
    </row>
    <row r="7" spans="1:7">
      <c r="A7" s="49">
        <v>6</v>
      </c>
      <c r="B7" s="13" t="s">
        <v>96</v>
      </c>
      <c r="C7" s="49">
        <v>5</v>
      </c>
      <c r="E7" s="76">
        <f t="shared" si="1"/>
        <v>5</v>
      </c>
      <c r="F7" s="77">
        <f>SUMIF('Критерии оценки'!H9:'Критерии оценки'!H334,'Перечень профессиональных задач'!A7,'Критерии оценки'!I9:'Критерии оценки'!I334)</f>
        <v>5.55</v>
      </c>
      <c r="G7" s="77">
        <f t="shared" si="0"/>
        <v>0.54999999999999982</v>
      </c>
    </row>
    <row r="8" spans="1:7">
      <c r="A8" s="49">
        <v>7</v>
      </c>
      <c r="B8" s="13" t="s">
        <v>97</v>
      </c>
      <c r="C8" s="49">
        <v>10</v>
      </c>
      <c r="E8" s="76">
        <f t="shared" si="1"/>
        <v>10</v>
      </c>
      <c r="F8" s="77">
        <f>SUMIF('Критерии оценки'!H9:'Критерии оценки'!H334,'Перечень профессиональных задач'!A8,'Критерии оценки'!I9:'Критерии оценки'!I334)</f>
        <v>10.850000000000001</v>
      </c>
      <c r="G8" s="77">
        <f t="shared" si="0"/>
        <v>0.85000000000000142</v>
      </c>
    </row>
    <row r="9" spans="1:7" ht="16.5" thickBot="1">
      <c r="A9" s="49">
        <v>8</v>
      </c>
      <c r="B9" s="13" t="s">
        <v>98</v>
      </c>
      <c r="C9" s="49">
        <v>18</v>
      </c>
      <c r="E9" s="76">
        <f t="shared" si="1"/>
        <v>18</v>
      </c>
      <c r="F9" s="77">
        <f>SUMIF('Критерии оценки'!H9:'Критерии оценки'!H334,'Перечень профессиональных задач'!A9,'Критерии оценки'!I9:'Критерии оценки'!I334)</f>
        <v>17.800000000000004</v>
      </c>
      <c r="G9" s="77">
        <f t="shared" si="0"/>
        <v>0.19999999999999574</v>
      </c>
    </row>
    <row r="10" spans="1:7" ht="16.5" thickBot="1">
      <c r="C10" s="12">
        <f>SUM(C2:C9)</f>
        <v>100</v>
      </c>
      <c r="E10" s="78" t="s">
        <v>102</v>
      </c>
      <c r="F10" s="79"/>
      <c r="G10" s="80">
        <f>SUM(G2:G9)</f>
        <v>4.800000000000038</v>
      </c>
    </row>
    <row r="11" spans="1:7">
      <c r="E11" s="81"/>
      <c r="F11" s="81"/>
      <c r="G11" s="81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Евгений</cp:lastModifiedBy>
  <dcterms:created xsi:type="dcterms:W3CDTF">2022-11-09T22:53:43Z</dcterms:created>
  <dcterms:modified xsi:type="dcterms:W3CDTF">2025-04-03T21:44:57Z</dcterms:modified>
</cp:coreProperties>
</file>